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Tabela Nr 15" sheetId="1" r:id="rId1"/>
  </sheets>
  <definedNames>
    <definedName name="_xlnm.Print_Area" localSheetId="0">'Tabela Nr 15'!$F$1:$K$1926</definedName>
    <definedName name="_xlnm.Print_Titles" localSheetId="0">'Tabela Nr 15'!$6:$6</definedName>
  </definedNames>
  <calcPr fullCalcOnLoad="1"/>
</workbook>
</file>

<file path=xl/sharedStrings.xml><?xml version="1.0" encoding="utf-8"?>
<sst xmlns="http://schemas.openxmlformats.org/spreadsheetml/2006/main" count="3383" uniqueCount="1030">
  <si>
    <r>
      <t xml:space="preserve">                                                               ANALITYKA  REALIZACJI   ZADAŃ  SAMORZĄDOWYCH  BUDŻETU  MIASTA  MYSŁOWICE                                                  </t>
    </r>
    <r>
      <rPr>
        <b/>
        <i/>
        <sz val="11"/>
        <rFont val="Arial"/>
        <family val="2"/>
      </rPr>
      <t>Tabela Nr 15</t>
    </r>
  </si>
  <si>
    <t xml:space="preserve">wg miejsc powstawania </t>
  </si>
  <si>
    <t>za  I. półrocze 2003 roku</t>
  </si>
  <si>
    <t>Symbol wydziału
jednostki</t>
  </si>
  <si>
    <t>Dział</t>
  </si>
  <si>
    <t>Rozdział</t>
  </si>
  <si>
    <t>§</t>
  </si>
  <si>
    <t>Dzielnica</t>
  </si>
  <si>
    <t>N a z w a    z a d a n i a</t>
  </si>
  <si>
    <t>Plan na 
2003 rok
po zmianach</t>
  </si>
  <si>
    <t>Wykonanie
na 
30.06.2003 r.</t>
  </si>
  <si>
    <t>Wykonanie
%
(3:2)</t>
  </si>
  <si>
    <t>U w a g i   d o t y c z ą c e   r e a l i z a c j i   z a d a ń</t>
  </si>
  <si>
    <t>O  G Ó Ł E M</t>
  </si>
  <si>
    <t>R A Z E M   W Y D A T K I</t>
  </si>
  <si>
    <t>R O Z C H O D Y</t>
  </si>
  <si>
    <t>CKP</t>
  </si>
  <si>
    <t>Centrum Kształcenia Praktycznego</t>
  </si>
  <si>
    <t>Centra kształcenia ustawicznego i praktycznego oraz ośrodki dokształcania zawodowego (80140)</t>
  </si>
  <si>
    <t>Nagrody i wydatki nie zaliczone do wynagrodzeń</t>
  </si>
  <si>
    <t>Świadczenia rzeczowe BHP, zasiłek na zagospodarowanie, badania okresowe, odzież ochronna</t>
  </si>
  <si>
    <t xml:space="preserve">Wynagrodzenia osobowe pracowników </t>
  </si>
  <si>
    <t>Wynagrodzenia pracowników za 2003 r.</t>
  </si>
  <si>
    <t>Dodatkowe wynagrodzenie roczne</t>
  </si>
  <si>
    <t>Wypłacono "13" za 2002 r.</t>
  </si>
  <si>
    <t>Składki na ubezpieczenia społeczne</t>
  </si>
  <si>
    <t>Składki na Fundusz Pracy</t>
  </si>
  <si>
    <t>Zakup materiałów i wyposażenia</t>
  </si>
  <si>
    <t>Zakup środków czystości, art. biurowych, prasy, materiałów do drobnych napraw i konserwacji</t>
  </si>
  <si>
    <t>Zakup pomocy naukowych, dydaktycznych i książek</t>
  </si>
  <si>
    <t xml:space="preserve">Zakup wydawnictw profesjonalnych </t>
  </si>
  <si>
    <t>Zakup energii</t>
  </si>
  <si>
    <t>Zakup usług remontowych</t>
  </si>
  <si>
    <t>Remont w trakcie realizacji; wykonanie w III. kwartale b.r.</t>
  </si>
  <si>
    <t>Zakup usług pozostałych</t>
  </si>
  <si>
    <t>Opłacono usługi telefoniczne, prowizje pocztowe, konserwację sieci komputerowej, szkolenia i kursy, wywóz nieczystości</t>
  </si>
  <si>
    <t xml:space="preserve">Podróże służbowe krajowe </t>
  </si>
  <si>
    <t>Realizacja w III. kwartale b.r.</t>
  </si>
  <si>
    <t xml:space="preserve">Podróże służbowe zagraniczne </t>
  </si>
  <si>
    <t>Różne opłaty i składki</t>
  </si>
  <si>
    <t>Opłacono ubezpieczenia budynku i samochodów</t>
  </si>
  <si>
    <t>Odpisy na ZFŚS</t>
  </si>
  <si>
    <t xml:space="preserve">Odpis obowiązkowy na ZFŚS </t>
  </si>
  <si>
    <t>Podatek od nieruchomości</t>
  </si>
  <si>
    <t>Podatek od towarów i usług (VAT)</t>
  </si>
  <si>
    <t>Różnica VAT należny i naliczony</t>
  </si>
  <si>
    <t xml:space="preserve"> </t>
  </si>
  <si>
    <t>Dokształcanie i doskonalenie nauczycieli (80146)</t>
  </si>
  <si>
    <t>DomDz</t>
  </si>
  <si>
    <t>Dom Dziecka</t>
  </si>
  <si>
    <t>Placówki opiekuńczo-wychowawcze (85301)</t>
  </si>
  <si>
    <t>Składki na ubezpieczenie społeczne</t>
  </si>
  <si>
    <t>Odprowadzono składki zgodnie z przepisami</t>
  </si>
  <si>
    <t>Zakup leków i materiałow medycznych</t>
  </si>
  <si>
    <t>Zakupiono okulary, lekarstwa i aparaty słuchowe zgodnie z potrzebami</t>
  </si>
  <si>
    <t>Wydatki na zakup gazu, wody i energii elektrycznej</t>
  </si>
  <si>
    <t>Bieżące naprawy zgodnie z zapotrzebowaniem</t>
  </si>
  <si>
    <t xml:space="preserve">Prowizje bankowe, usługi pocztowe, telefoniczne, informatyczne, transport dzieci i opału, naprawy bieżące, usługi BHP </t>
  </si>
  <si>
    <t>DPS</t>
  </si>
  <si>
    <t>Dom Pomocy Społecznej</t>
  </si>
  <si>
    <t>Domy pomocy społecznej (85302)</t>
  </si>
  <si>
    <t>Nagrody i wydatki osobowe nie zaliczone do wynagrodzeń</t>
  </si>
  <si>
    <t>Bezpłatne wyżywienie uprawnionych pracowników</t>
  </si>
  <si>
    <t xml:space="preserve"> Zakup materiałów i wyposażenia</t>
  </si>
  <si>
    <t>Art. papiernicze, art. do zajęć terapeutycznych, materiały do konserwacji, środki czystości, druki, sprzęt gospodarczy, odzież mieszkańców</t>
  </si>
  <si>
    <t>Zakup środków żywności</t>
  </si>
  <si>
    <t>Zakup artykułów żywnościowych dla mieszkańców</t>
  </si>
  <si>
    <t>Zakup leków i materiałów medycznych</t>
  </si>
  <si>
    <t>Zakupiono leki dla mieszkańców zgodnie z wystawionymi receptami</t>
  </si>
  <si>
    <t>Wydatki na naprawy i konserwację sprzętu i samochodów</t>
  </si>
  <si>
    <t>Opłaty bankowe, usługi pocztowe, transportowe, komunalne, telefon</t>
  </si>
  <si>
    <t>Podróże służbowe krajowe</t>
  </si>
  <si>
    <t>Opłacono delegacje pracowników i ryczałt dla dyrektora</t>
  </si>
  <si>
    <t>Ubezpieczono samochód</t>
  </si>
  <si>
    <t>Gim.01</t>
  </si>
  <si>
    <t>Gimnazjum nr 1</t>
  </si>
  <si>
    <t>Gimnazja (80110)</t>
  </si>
  <si>
    <t>Odzież ochronna i świadczenia pracownicze wynikające z przepisów BHP - realizacja w III. kwartale roku</t>
  </si>
  <si>
    <t>Wynagrodzenia osobowe pracowników</t>
  </si>
  <si>
    <t>Wypłata wynagrodzeń pracowników, godzin p/wymiarowych, nagród jubileuszowych, odpraw emerytalnych</t>
  </si>
  <si>
    <t>Wypłata dodatkowego wynagrodzenia rocznego za 2002 rok</t>
  </si>
  <si>
    <t>Składki na ubezpieczenia społeczne pracodawcy</t>
  </si>
  <si>
    <t>Składki na fundusz pracy</t>
  </si>
  <si>
    <t>Wpłaty na PFRON</t>
  </si>
  <si>
    <t>Wpłata na Państwowy Fundusz Rehabilitacji Osób Niepełnosprawnych</t>
  </si>
  <si>
    <t>Środki na utrzymanie czystości, art. biurowe, kancelaryjne, druki, prasa</t>
  </si>
  <si>
    <t>Zakupiono pomoce dydaktyczne, książki do biblioteki szkolnej, podręczniki dla potrzebujących uczniów</t>
  </si>
  <si>
    <t>Koszty energii elektrycznej, energii cieplnej i wody</t>
  </si>
  <si>
    <t>Konserwacja i naprawa  urządzeń</t>
  </si>
  <si>
    <t>Pokrycie rachunków za telefony, opłaty pocztowe, wywóz nieczystości, badania okresowe, szkolenia pracowników, inne</t>
  </si>
  <si>
    <t>Podróże służbowe krajowe pracowników-studia, kursy, szkolenia, wycieczki i inne wyjazdy z młodzieżą</t>
  </si>
  <si>
    <t>Ubezpieczenie budynku - realizacja w II. półroczu b.r.</t>
  </si>
  <si>
    <t>Dopłata do czesnego dla studiujących nauczycieli - realizacja w III. i IV. kw. b.r.</t>
  </si>
  <si>
    <t>Świetlice szkolne (85401)</t>
  </si>
  <si>
    <t>Wynagrodzenia  osobowe pracowników</t>
  </si>
  <si>
    <t>Odpis obowiązkowy na ZFŚS</t>
  </si>
  <si>
    <t>Gim.02</t>
  </si>
  <si>
    <t>Gimnazjum nr 2</t>
  </si>
  <si>
    <t xml:space="preserve">Wypłata dodatkowego wynagrodzenia rocznego za 2002 rok </t>
  </si>
  <si>
    <t>Wpłata na PFRON</t>
  </si>
  <si>
    <t>Środki czystości, art. biurowe, kancelaryjne, druki, prasa</t>
  </si>
  <si>
    <t>Wydatki na pomoce dydaktyczne, książki do biblioteki szkolnej, podręczniki dla potrzebujących uczniów</t>
  </si>
  <si>
    <t>Pokrycie rachunków za energię elektryczną, energię cieplną i wodę</t>
  </si>
  <si>
    <t>Opłaty za telefony, opłaty pocztowe, wywóz nieczystości, badania okresowe, szkolenia pracowników, inne</t>
  </si>
  <si>
    <t>Ubezpieczenie budynku; realizacja w III. kwartale b.r.</t>
  </si>
  <si>
    <t>Podatek od nieruchomości za pomieszczenia wynajmowane na prowadzenie działalności gospodarczej</t>
  </si>
  <si>
    <t>Wynagrodzenie dla 1 osoby, pełniacej funkcję doradcy metodycznego</t>
  </si>
  <si>
    <t>Żywienie personelu kuchennego</t>
  </si>
  <si>
    <t>Gim.03</t>
  </si>
  <si>
    <t>Gimnazjum nr 3</t>
  </si>
  <si>
    <t>Odzież ochronna i świadczenia pracownicze wynik.z przepisów BHP - realizacja w III. kwartale roku</t>
  </si>
  <si>
    <t>Środki czystości, art.biurowe, kancelaryjne, druki, prasa</t>
  </si>
  <si>
    <t>Pomoce dydaktyczne, książki do biblioteki szkolnej, podręczniki dla potrzebujących uczniów</t>
  </si>
  <si>
    <t>Usunięcie awarii instalacji kanaliz., naprawa ksero</t>
  </si>
  <si>
    <t>Ubezpieczenie wyposażenia - realizacja w II. półroczu roku</t>
  </si>
  <si>
    <t>Dopłata do czesnego dla nauczycieli studiujących i szkolenie rady pedagogicznej - realizacja w II. półroczu b.r.</t>
  </si>
  <si>
    <t>Gim.04</t>
  </si>
  <si>
    <t>Gimnazjum nr 4</t>
  </si>
  <si>
    <t>Środki  czystości, art. biurowe, kancelaryjne, druki, prasa</t>
  </si>
  <si>
    <t>Koszty zużycia energii elektrycznej, energii cieplnej i wody</t>
  </si>
  <si>
    <t>Wynagrodzenie dla 1 osoby, pełniącej funkcję doradcy metodycznego</t>
  </si>
  <si>
    <t>Dodatkowe  wynagrodzenie roczne</t>
  </si>
  <si>
    <t xml:space="preserve">Wypłata dodatkowego wynagrodzenia rocznego za 2002 rok  </t>
  </si>
  <si>
    <t>Gim.05</t>
  </si>
  <si>
    <t>Gimnazjum nr 5</t>
  </si>
  <si>
    <t>Ubezpieczenie budynku szkolnego - realizacja w II. półroczu</t>
  </si>
  <si>
    <t>Dodatkowe wynagrodzenia roczne</t>
  </si>
  <si>
    <t>Gim.06</t>
  </si>
  <si>
    <t>Gimnazjum nr 6</t>
  </si>
  <si>
    <t xml:space="preserve">Ubezpieczenie budynku szkolnego - realizacja w II. półroczu  </t>
  </si>
  <si>
    <t>Gim. Sport.</t>
  </si>
  <si>
    <t>Gimnazjum Sportowe</t>
  </si>
  <si>
    <t xml:space="preserve">Dodatkowe wynagrodzenie roczne  </t>
  </si>
  <si>
    <t>KRM</t>
  </si>
  <si>
    <t>Kancelaria Rady Miasta</t>
  </si>
  <si>
    <t>Rady gmin (75022)</t>
  </si>
  <si>
    <t xml:space="preserve">Różne wydatki na rzecz osób fizycznych </t>
  </si>
  <si>
    <t>Diety dla Radnych RM Mysłowice i przewodniczących zarządów Rad Osiedli</t>
  </si>
  <si>
    <t>Środki na zakupy materiałów reprezentacyjnych RM: artykuły spożywcze-1.092,-; wiązanki okolicznościowe-616,-; art. biurowe-3.128,-</t>
  </si>
  <si>
    <t>Środki wydatkowano na zakup energii elektrycznej dla Rad Osiedli</t>
  </si>
  <si>
    <t>Czynsze za lokale Rad Osiedli - 8.956,-, szkolenia radnych - 7.447,-</t>
  </si>
  <si>
    <t>Wydatki realizowane wg potrzeb-koszty podróży służbowych Radnych RM</t>
  </si>
  <si>
    <t>Podróże służbowe zagraniczne</t>
  </si>
  <si>
    <t>Śląski Związek Gmin i Powiatów - opłacono składki</t>
  </si>
  <si>
    <t>Komenda Miejska PSP</t>
  </si>
  <si>
    <t>Komendy powiatowe PSP (75411)</t>
  </si>
  <si>
    <t>Wynagrodzenia osob.  członków korpusu służby cywilnej</t>
  </si>
  <si>
    <t>Wypłata nagród dla wyróżniających się strażaków KM PSP w  Mysłowicach</t>
  </si>
  <si>
    <t>Uposaż. żołnierzy zawodow. i nadterm. oraz funkcjonar.</t>
  </si>
  <si>
    <t>Środki do konserwacji - magazyn p/powodziowy 1.562,-, zapora wodna 13.664,-</t>
  </si>
  <si>
    <t>Wydatki zgodne ze zużyciem energii-oświetlenie placu Komendy PSP (8.387,-) oraz zużyta woda (1.346,-)</t>
  </si>
  <si>
    <t>Edukacja przeciwpożarowa; realizacja w IV kw. roku</t>
  </si>
  <si>
    <t>Wydatki inwestycyjne jednostek budżetowych</t>
  </si>
  <si>
    <t xml:space="preserve">Nadbudowa strażnicy - planowana realizacja w II. półroczu b.r. </t>
  </si>
  <si>
    <t>Wydatki na zakupy inwestycyjne jednostek budżetowych</t>
  </si>
  <si>
    <t>Zakup drabiny samochodowej 37m, pompy szlamowej, wyposażenia pomieszczeń CRP oraz monitoring pożarowy; realizacja w III i IV kw. roku</t>
  </si>
  <si>
    <t>Lic.E.</t>
  </si>
  <si>
    <t>Liceum Ekonomiczne</t>
  </si>
  <si>
    <t>Szkoły zawodowe (80130)</t>
  </si>
  <si>
    <t>Wydatki wynikające z przepisów BHP - realizacja w II. półroczu</t>
  </si>
  <si>
    <t xml:space="preserve">Dodatkowe wynagrodzenie  roczne </t>
  </si>
  <si>
    <t xml:space="preserve">Środki czystości, art. biurowe, kancelaryjne, druki, prasa, wyposażenie i sprzęt szkolny </t>
  </si>
  <si>
    <t>Wydatki na pomoce dydaktyczne, książki do biblioteki szkolnej</t>
  </si>
  <si>
    <t>Remonty w miarę potrzeb</t>
  </si>
  <si>
    <t>Badania okresowe pracowników</t>
  </si>
  <si>
    <t>LO-I</t>
  </si>
  <si>
    <t>Liceum Ogólnokształcące nr 1</t>
  </si>
  <si>
    <t>Licea ogólnokształcące (80120)</t>
  </si>
  <si>
    <t xml:space="preserve">Odzież ochronna i świadczenia pracownicze wynikające z przepisów BHP - realizacja w II. półroczu </t>
  </si>
  <si>
    <t xml:space="preserve">Środki czystości, art.biurowe, kancelaryjne, druki, prasa, wyposażenie  i sprzęt szkolny </t>
  </si>
  <si>
    <t>Naprawa i konserwacja urządzeń i sprzętu; przegląd instalacji gazowej planowany na listopad 2003 r.</t>
  </si>
  <si>
    <t>Usługi telekomunikacyjne, podłączenie stałego złącza internetowego, wywóz nieczystości, badania okresowe pracowników, szkolenia, regeneracja gaśnic, usługi kominiarskie</t>
  </si>
  <si>
    <t>LO-II</t>
  </si>
  <si>
    <t>Liceum Ogólnokształcące nr 2</t>
  </si>
  <si>
    <t>Odzież ochronna i świadczenia pracownicze wynikające z przepisów BHP - realizacja w II. półroczu</t>
  </si>
  <si>
    <t>Dodatkowe wynagrodzenie roczne  .</t>
  </si>
  <si>
    <t>Wykonano remont klas</t>
  </si>
  <si>
    <t>Usługi telekomunikacyjne, wywóz nieczystości, badania okresowe pracowników, szkolenia, opłaty pocztowe</t>
  </si>
  <si>
    <t>LO-III</t>
  </si>
  <si>
    <t>Liceum Ogólnokształcące nr 3</t>
  </si>
  <si>
    <t>Wypłata wynagrodzeń pracowników, godziny p/wymiarowe, nagrody jubileuszowe, odprawy emerytalne</t>
  </si>
  <si>
    <t xml:space="preserve">Dodatkowe wynagrodzenie roczne za 2002 rok </t>
  </si>
  <si>
    <t>MOPS</t>
  </si>
  <si>
    <t>Miejski Ośrodek Pomocy Społecznej</t>
  </si>
  <si>
    <t>Przeciwdziałanie alkoholizmowi  - OIK (85154)</t>
  </si>
  <si>
    <t>Wynagrodzenia pracowników za 2003 rok</t>
  </si>
  <si>
    <t>Wypłacono dodatkowe wynagrodzenie za 2002 rok</t>
  </si>
  <si>
    <t>Składki ubezpieczenia społecznego</t>
  </si>
  <si>
    <t>Składki na FP</t>
  </si>
  <si>
    <t>Zakupiono sprzęt gospodarczy (1.968,-), artykuły biurowe, meble (1.308,-)</t>
  </si>
  <si>
    <t>Koszty energii elektrycznej, energii cieplnej, wody</t>
  </si>
  <si>
    <t xml:space="preserve">Koszty umów-zleceń, prowizji bankowych, opłat telefonicznych, pralni, napraw, badań okresowych, legalizacji gaśnic </t>
  </si>
  <si>
    <t>Świadczenia społeczne</t>
  </si>
  <si>
    <t>Proces usamodzielniania rozpoczyna się po ukończeniu szkoły. Świadczenia rzeczowe realizowane będą w  III. kwartale b.r.</t>
  </si>
  <si>
    <t>Rodziny zastępcze (85304)</t>
  </si>
  <si>
    <t>Środki na usamodzielnienie wychowanków - realizacja nastąpi w II. półroczu b.r.</t>
  </si>
  <si>
    <t>Opłacono prowizje bankowe, umowy zlecenia (12.644,-), szkolenia</t>
  </si>
  <si>
    <t>Zasiłki i pomoc w naturze oraz składki na ubezp. społeczne (85314)</t>
  </si>
  <si>
    <t>Ośrodki pomocy społecznej (85319)</t>
  </si>
  <si>
    <t>Wypłata ekwiwalentu za odzież ochronną i wodę mineralną</t>
  </si>
  <si>
    <t>Wynagrodzenia osobowe  pracowników</t>
  </si>
  <si>
    <t>Wypłata wynagrodzeń za 2003 rok</t>
  </si>
  <si>
    <t>Wypłata dodatkowego wynagrodzenia za 2002 rok</t>
  </si>
  <si>
    <t>Paliwo, prasa, art. biurowe, art. gospodarcze, bilety, pieczątki, części do kserokopiarki, piasek,  środki czystości</t>
  </si>
  <si>
    <t>Energia elektryczna, energia cieplna, woda, gaz</t>
  </si>
  <si>
    <t>Tynkowanie klatki schodowej</t>
  </si>
  <si>
    <t>Prowizje bankowe, opłaty pocztowe, czynsze, nadzór sieciowy, szkolenia, ZOM, usł. kominiarskie, transport, dezynsekcja, telefon, badania okresowe, konserwacja ksero, legalizacja gaśnic, umowa zlecenie, obicie drzwi</t>
  </si>
  <si>
    <t>Bilety miesięczne, bilety jednorazowe, ryczałt paliwowy, podróże służbowe krajowe</t>
  </si>
  <si>
    <t>Opłaty na rzecz budżetów j.s.t.</t>
  </si>
  <si>
    <t>Mieszkania chronione (85320)</t>
  </si>
  <si>
    <t>Zakupiono pościel oraz sprzęt i artykuły gospodarcze</t>
  </si>
  <si>
    <t>Koszty zużycia energii elektrycznej, wody</t>
  </si>
  <si>
    <t>Prowizje bankowe, czynsze, transport, odprowadzanie ścieków</t>
  </si>
  <si>
    <t>Usługi opekuńcze i spec. usł. opiekuńcze (85328)</t>
  </si>
  <si>
    <t>Ośrodki wsparcia-Dom Dziennego Pobytu (85303)</t>
  </si>
  <si>
    <t>MOPS
DDP</t>
  </si>
  <si>
    <t xml:space="preserve">Zakup odzieży ochronnej </t>
  </si>
  <si>
    <t>Wypłata "trzynastej pensji" za 2002 rok</t>
  </si>
  <si>
    <t>Art. biurowe, prasa, środki czystości, sprzęt gospodarczy, materiały do remontu (3.049,-), wyposażenie, firany</t>
  </si>
  <si>
    <t>Wyżywienie pensjonariuszy DDP</t>
  </si>
  <si>
    <t>Energia elektryczna, cieplna, gaz</t>
  </si>
  <si>
    <t>Wykonano remont kuchni i jadalni</t>
  </si>
  <si>
    <t>Koszty ZOM, prania, prowizji bankowych, RTV, legalizacji gaśnic, dezynsekcji, badań okresowych</t>
  </si>
  <si>
    <t>Ośrodki wsparcia -Tymczasowe schronienie (85303)</t>
  </si>
  <si>
    <t>MOPS
TS</t>
  </si>
  <si>
    <t>Nagrody i wydatki osob. nie zaliczone do wynagrodzeń</t>
  </si>
  <si>
    <t>Zakup odzieży ochronnej - realizacja w II. półroczu</t>
  </si>
  <si>
    <t>Dodatkowe wynagrodzenie  roczne</t>
  </si>
  <si>
    <t>Artykuły biurowe, sprzęt gospodarczy, prasa, środki czystości, paliwo, materiały do remontu, opał</t>
  </si>
  <si>
    <t xml:space="preserve">Koszt energii elektrycznej, wody </t>
  </si>
  <si>
    <t>Remont łazienki, awaria instalacji wodnej, usunięcie usterek instalacji  elektrycznej</t>
  </si>
  <si>
    <t>Koszt ZOM, prania, prowizji bankowych, RTV, legalizacji gaśnic, badań okresowych, usł. transportowych i kominiarskich, umów-zleceń, szklenia okien</t>
  </si>
  <si>
    <t>Zespoły ds. orzekania o stop. niepełnospr. (85321)</t>
  </si>
  <si>
    <t>MOPS
ZON</t>
  </si>
  <si>
    <t>Wypłacono wynagrodzenia za 2003 rok</t>
  </si>
  <si>
    <t>Zakupiono artykuły biurowe</t>
  </si>
  <si>
    <t>Uiszczono koszty energii elektrycznej i wody</t>
  </si>
  <si>
    <t>Prowizje bankowe, umowy zlecenia-5.856,-, wydawanie orzeczeń-1.893,-</t>
  </si>
  <si>
    <t>Pozostała działalność - WTZ (85395)</t>
  </si>
  <si>
    <t>Dotacja celowa z budżetu na finansowanie lub dofinansowanie zadań zleconych do realizacji stowarzyszeniom</t>
  </si>
  <si>
    <t>Pozostała działalność - Dożywianie (85395)</t>
  </si>
  <si>
    <t>Wyższe zużycie przewiduje się w II. półroczu; ewentualne oszczędności przeznaczone zostaną na zakup opału i usł. opiekuńcze</t>
  </si>
  <si>
    <t>Pozostała działalność - Gorący posiłek (85395)</t>
  </si>
  <si>
    <t>Zakupiono artykuły gospodarcze i farby</t>
  </si>
  <si>
    <t>Zakup środków zywności</t>
  </si>
  <si>
    <t>Wydano posiłki</t>
  </si>
  <si>
    <t>Prowizje bankowe, umowy zlecenia</t>
  </si>
  <si>
    <t>Pozostała działalność - Wakacje w mieście (85395)</t>
  </si>
  <si>
    <t xml:space="preserve">Zakupiono artykuły gospodarcze </t>
  </si>
  <si>
    <t>MZOPO</t>
  </si>
  <si>
    <t>Miejski Zespół Obsługi Placówek Oświatowych</t>
  </si>
  <si>
    <t>Szkoły podstawowe (80101)</t>
  </si>
  <si>
    <t>Pomoc zdrowotna dla nauczycieli</t>
  </si>
  <si>
    <t>Różne wydatki na rzecz osób fizycz.</t>
  </si>
  <si>
    <t>Wypłata rent administracyjnych, zasiłki na zagospodarowanie</t>
  </si>
  <si>
    <t>Zakup materiałów do remontów i przeglądów</t>
  </si>
  <si>
    <t>Energia elektryczna, gaz-c.o., woda - siedziba związków zawodowych</t>
  </si>
  <si>
    <t>Usuwanie awarii w szkołach podstawowych</t>
  </si>
  <si>
    <t>Usługi kominiarskie, regeneracja gaśnic, dozór techniczny, obsługa przepompowni (SP 10), wycinka drzew, telefony, wywóz nieczystości - siedziba związków zawodowych i metodycy, kursy i szkolenia</t>
  </si>
  <si>
    <t>Odpis obowiązkowy na ZFŚS (emeryci - byli pracownicy admin. i obsługi)</t>
  </si>
  <si>
    <t>Niewłaściwe obciążenia oraz uznania rachunków bieżących</t>
  </si>
  <si>
    <t xml:space="preserve"> Zasilki na zagospodarowanie</t>
  </si>
  <si>
    <t>Zakup materiałów do remontów</t>
  </si>
  <si>
    <t>Usuwanie awarii w gimnazjach</t>
  </si>
  <si>
    <t>Telefony, kursy BHP</t>
  </si>
  <si>
    <t>Dowożenie uczniów do szkół (80113)</t>
  </si>
  <si>
    <t>Przewóz dzieci z dz. Ławki do Wesołej, bilety miesięczne dla dzieci z Gimnazjum Nr 5, przewóz dziecka niepełnosprawnego</t>
  </si>
  <si>
    <t xml:space="preserve">Pomoc zdrowotna dla nauczycieli </t>
  </si>
  <si>
    <t>Zasiłki na zagospodarowanie</t>
  </si>
  <si>
    <t>Usuwanie awarii i przeglądy instalacji gazowej</t>
  </si>
  <si>
    <t>Opłaty telekomunikacyjne i prowizje</t>
  </si>
  <si>
    <t>Naprawa sprzętu</t>
  </si>
  <si>
    <t>Pozostała działalność (80195)</t>
  </si>
  <si>
    <t>Przedszkola (85404)</t>
  </si>
  <si>
    <t>Remonty w przedszkolach</t>
  </si>
  <si>
    <t xml:space="preserve">Zakup bojlera dla Przedszkola Nr 15 - realizacja w III. kwartale b.r. </t>
  </si>
  <si>
    <t>Pozostała działalność (85495)</t>
  </si>
  <si>
    <t>Odpis obowiązkowy na ZFŚS (emeryci - byli pracownicy admin.i obsługi)</t>
  </si>
  <si>
    <t>Zespoły ekon.-administracyjne szkół  (80114)</t>
  </si>
  <si>
    <t>KOSZTY  FUNKCJONOWANIA   MZOPO</t>
  </si>
  <si>
    <t>Odzież ochronna i świadczenia pracownicze wynikające z przepisów BHP reazlizacja w IV kwartale b.r.</t>
  </si>
  <si>
    <t>Wypłata wynagrodzeń dla pracowników administracji i obsługi, nagród jubileuszowych, odpraw emerytalnych</t>
  </si>
  <si>
    <t xml:space="preserve">Środki czystości, art. biurowe, kancelaryjne, druki, prasa, wydawnictwa </t>
  </si>
  <si>
    <t>Wydatki na pokrycie rachunków za energię elektryczną i wodę</t>
  </si>
  <si>
    <t>Naprawy bieżące sprzętu, schodów i prace elektryczne</t>
  </si>
  <si>
    <t xml:space="preserve">Usługi telekomunikacyjne, informatyczne, wywóz nieczystości, opłaty pocztowe i bankowe, badania okresowe pracowników, szkolenia </t>
  </si>
  <si>
    <t>Podróże służbowe krajowe pracowników</t>
  </si>
  <si>
    <t>Ubezpieczenie gotówki</t>
  </si>
  <si>
    <t>MDK</t>
  </si>
  <si>
    <t>Młodzieżowy Dom Kultury</t>
  </si>
  <si>
    <t>Placówki wychowania pozaszkolnego (85407)</t>
  </si>
  <si>
    <t xml:space="preserve">Środki  czystości, art. biurowe, kancelaryjne, druki, prasa, wyposażenie </t>
  </si>
  <si>
    <t>Wymiana okna  i przegląd instalacji odgromowej - realizacja w II. półroczu b.r.</t>
  </si>
  <si>
    <t>Usługi telefoniczne, badania okresowe pracowników, wywóz nieczystości</t>
  </si>
  <si>
    <t>Dokształcanie i doskonalenie nauczycieli (85446)</t>
  </si>
  <si>
    <t>Szkolenie rady pedagogicznej - realizacja w II. półroczu b.r.</t>
  </si>
  <si>
    <t>PPP</t>
  </si>
  <si>
    <t>Poradnia Psychologiczno-Pedagogiczna</t>
  </si>
  <si>
    <t>Poradnie psychologiczno-pedagogiczne oraz inne poradnie specjalistyczne (85406)</t>
  </si>
  <si>
    <t>Zapomoga zdrowotna, ekwiwalent za odzież ochronną oraz świadczenia wynikające z przepisów BHP</t>
  </si>
  <si>
    <t>Dodatkowe wynagrodzenie roczne za 2002 rok</t>
  </si>
  <si>
    <t>Składki na ubezpieczenie emerytalne, rentowe i wypadkowe pracowników</t>
  </si>
  <si>
    <t xml:space="preserve">Materiały biurowe, druki, znaczki pocztowe, środki czystości, drobny sprzęt gospodarczy, premumerata - realizacja w II. półroczu </t>
  </si>
  <si>
    <t>Książki specjalistyczne, pomoce dla dzieci do przeprowadzania badań - materiały szkolne; zakup w III. kwartale b.r.</t>
  </si>
  <si>
    <t>Energia cieplna (c.o.), elektryczna, woda</t>
  </si>
  <si>
    <t>Czynsz najmu lokalu, rozmowy telefoniczne, usługi bankowe, okresowe badania lekarskie, przegląd kserokopiarki, przegląd sprzętu gaśniczego, szkolenia</t>
  </si>
  <si>
    <t>Bilety komunikacji miejskiej</t>
  </si>
  <si>
    <t>ZFŚS - ustawowy odpis</t>
  </si>
  <si>
    <t>Zakup uslug pozostałych</t>
  </si>
  <si>
    <t>Realizacja w II. półroczu b.r.</t>
  </si>
  <si>
    <t>PINB</t>
  </si>
  <si>
    <t>Powiatowy Inspektorat Nadzoru Budowlanego</t>
  </si>
  <si>
    <t>Nadzór budowlny (71015)</t>
  </si>
  <si>
    <t>Zadanie to finansowane jest - w przeważającej części - z dotacji celowej Wojewody Śląskiego, środki z budżetu samorządowego są uzupełnieniem niewystarczającej dotacj celowej i wykorzystywane zgodnie z zapotrzebowaniem</t>
  </si>
  <si>
    <t>PUP</t>
  </si>
  <si>
    <t>Powiatowy  Urząd  Pracy</t>
  </si>
  <si>
    <t>Powiatowe urzędy pracy (85333)</t>
  </si>
  <si>
    <t>Wypłacono wynagrodzenia pracownicze (pozostała część środków z dotacji Wojewody Śląskiego)</t>
  </si>
  <si>
    <t xml:space="preserve">Wypłacono zgodnie z przepisami </t>
  </si>
  <si>
    <t xml:space="preserve">Składki ubezpieczenia społecznego </t>
  </si>
  <si>
    <t>Zakup prenumeraty prasy (2.095,-), materiałów biurowych, środków czystości (łącznie 9.823,-), rolety zewnętrznej zabezpieczającej drzwi wejściowe (2.550,-), zakup telefonów (322,-)</t>
  </si>
  <si>
    <t>Konserwacja alarmów kasowych</t>
  </si>
  <si>
    <t>Czynsz (20.361,-), usługi telekomunikacyjne (14.093,-), konwój gotówki (11.226,-), inne (1.045,-)</t>
  </si>
  <si>
    <t>Koszty podróży służbowych, ryczałty za używanie samochodów prywatnych w celach służbowych, bilety KZK GOP</t>
  </si>
  <si>
    <t xml:space="preserve">Koszty ubezpieczenia mienia </t>
  </si>
  <si>
    <t>Środki na dofinansowanie letniego wypoczynku pracowników</t>
  </si>
  <si>
    <t>P-01</t>
  </si>
  <si>
    <t>Przedszkole nr 1</t>
  </si>
  <si>
    <t>Odzież ochronna i świadczenia wynikające z przepisów BHP, żywienie personelu kuchennego-realizacja w II. połowie roku</t>
  </si>
  <si>
    <t>Zakup zabawek i pomocy do prowadzenia zajęć przedszkolnych</t>
  </si>
  <si>
    <t>Koszty zużycia energii elektrycznej, wody i gazu</t>
  </si>
  <si>
    <t>Naprawy oraz konserwacje urządzeń i sprzętu przedszkolnego</t>
  </si>
  <si>
    <t xml:space="preserve">Zakup usług pozostałych </t>
  </si>
  <si>
    <t>Usługi telekomunikacyjne, pocztowe, wywóz nieczystości, szkolenia, badania okresowe pracowników, inne usługi</t>
  </si>
  <si>
    <t xml:space="preserve">Ubezpieczenie budynku </t>
  </si>
  <si>
    <t>P-02</t>
  </si>
  <si>
    <t>Przedszkole nr 2</t>
  </si>
  <si>
    <t xml:space="preserve">Środki  czystości, art. biurowe, kancelaryjne, druki, prasa </t>
  </si>
  <si>
    <t>Czynsz, usługi telekomunikacyjne, pocztowe, wywóz nieczystości, szkolenia, badania okresowe pracowników, inne</t>
  </si>
  <si>
    <t>P-03</t>
  </si>
  <si>
    <t>Przedszkole nr 3</t>
  </si>
  <si>
    <t>Środki czystości, art. biurowe, kancelaryjne, druki, prasa, opał</t>
  </si>
  <si>
    <t>Usługi telekomunikacyjne, pocztowe, wywóz nieczystości, szkolenia, badania okresowe pracowników, transport, opał</t>
  </si>
  <si>
    <t>P-04</t>
  </si>
  <si>
    <t>Przedszkole nr 4</t>
  </si>
  <si>
    <t xml:space="preserve">Środki czystości, art. biurowe, kancelaryjne, druki, prasa </t>
  </si>
  <si>
    <t>P-05</t>
  </si>
  <si>
    <t>Przedszkole nr 5</t>
  </si>
  <si>
    <t xml:space="preserve">Środki czystości, art. biurowe, kancelaryjne, druki, prasa  </t>
  </si>
  <si>
    <t>Naprawy oraz konserwacje urządzeń i sprzętu przedszkolnego, awaria instalacji c.o.</t>
  </si>
  <si>
    <t>Pozostale odsetki</t>
  </si>
  <si>
    <t>Odsetki zasądzone wyrokiem Sądu Pracy</t>
  </si>
  <si>
    <t>Dopłata do czesnego nauczycieli studiujących i szkolenie rady pedagogicznej - realizacja w II. półroczu b.r.</t>
  </si>
  <si>
    <t>P-06</t>
  </si>
  <si>
    <t>Przedszkole nr 6</t>
  </si>
  <si>
    <t>P-07</t>
  </si>
  <si>
    <t>Przedszkole nr 7</t>
  </si>
  <si>
    <t>P-08</t>
  </si>
  <si>
    <t>Przedszkole nr 8</t>
  </si>
  <si>
    <t>Odzież ochronna i świadczenia wynikające z przepisów BHP, żywienie personelu kuchennego-realizacja w II. półroczu</t>
  </si>
  <si>
    <t>P-10</t>
  </si>
  <si>
    <t>Przedszkole nr 10</t>
  </si>
  <si>
    <t>P-11</t>
  </si>
  <si>
    <t>Przedszkole nr 11</t>
  </si>
  <si>
    <t>Usługi telekomunikacyjne, pocztowe, wywóz nieczystości, transport opału, szkolenia i badania okresowe pracowników</t>
  </si>
  <si>
    <t>P-12</t>
  </si>
  <si>
    <t>Przedszkole nr 12</t>
  </si>
  <si>
    <t>Wypłata wynagrodzenia dla 1 osoby pełniącej funkcję doradcy metodycznego</t>
  </si>
  <si>
    <t>Materiały biurowe dla doradcy metodycznego</t>
  </si>
  <si>
    <t>Opłata za telefon doradcy metodycznego, szkolenie rady pedagogicznej, dopłata do czesnego dla studiujących nauczycieli - realizacja w II. półroczu b.r.</t>
  </si>
  <si>
    <t>Ryczałt miesięczny za dojazdy miejscowe dla doradcy metodycznego</t>
  </si>
  <si>
    <t>P-13</t>
  </si>
  <si>
    <t>Przedszkole nr 13</t>
  </si>
  <si>
    <t>Dopłata do czesnego dla studiujących nauczycieli i szkolenie rady pedagogicznej - realizacja w II. półroczu b.r.</t>
  </si>
  <si>
    <t>P-14</t>
  </si>
  <si>
    <t>Przedszkole nr 14</t>
  </si>
  <si>
    <t>Usługi telekomunikacyjne, pocztowe, wywóz nieczystości, transport opału, szkolenia, badania okresowe pracowników</t>
  </si>
  <si>
    <t>P-15</t>
  </si>
  <si>
    <t>Przedszkole nr 15</t>
  </si>
  <si>
    <t>Odzież ochronna i świadczenia wynikające z przepisów BHP, żywienie personelu kuchennego-realizacja w II. półroczu b.r.</t>
  </si>
  <si>
    <t>P-17</t>
  </si>
  <si>
    <t>Przedszkole nr 17</t>
  </si>
  <si>
    <t>P-18</t>
  </si>
  <si>
    <t>Przedszkole nr 18</t>
  </si>
  <si>
    <t>Czynsz, usługi telekomunikacyjne, pocztowe, wywóz nieczystości, szkolenia, badania okresowe pracowników</t>
  </si>
  <si>
    <t>P-19</t>
  </si>
  <si>
    <t>Przedszkole nr 19</t>
  </si>
  <si>
    <t>Roboty ogólnobudowlane, naprawy oraz konserwacje urządzeń i sprzętu przedszkolnego</t>
  </si>
  <si>
    <t>Podatek za pomieszczenia wynajmowane do prowadzenia działalności gospodarczej</t>
  </si>
  <si>
    <t>P-23</t>
  </si>
  <si>
    <t>Przedszkole nr 23</t>
  </si>
  <si>
    <t>P-26</t>
  </si>
  <si>
    <t>Przedszkole nr 26</t>
  </si>
  <si>
    <t>P-27</t>
  </si>
  <si>
    <t>Przedszkole nr 27</t>
  </si>
  <si>
    <t>P-28</t>
  </si>
  <si>
    <t>Przedszkole nr 28</t>
  </si>
  <si>
    <t>P-29</t>
  </si>
  <si>
    <t>Przedszkole nr 29</t>
  </si>
  <si>
    <t>P-30</t>
  </si>
  <si>
    <t>Przedszkole nr 30</t>
  </si>
  <si>
    <t>St.M.</t>
  </si>
  <si>
    <t>Straż Miejska</t>
  </si>
  <si>
    <t>Straż Miejska (75416)</t>
  </si>
  <si>
    <t>Zapłacono za posiłki regeneracyjne (3 m-ce), zakupiono sorty mundurowe</t>
  </si>
  <si>
    <t>Wynagrodzenie osobowe pracowników</t>
  </si>
  <si>
    <t>Wyplacono wynagrodzenia</t>
  </si>
  <si>
    <t>Wypłacono 13-pensję za 2002 rok</t>
  </si>
  <si>
    <t>Obowiązkowe ubezpieczenie społeczne</t>
  </si>
  <si>
    <t>Obowiązkowa składka na FP</t>
  </si>
  <si>
    <t xml:space="preserve">Zakup materiałów i wyposażenia </t>
  </si>
  <si>
    <t>Wydatki na paliwo, filmy fotograficzne, bloczki mandatowe oraz części i akcesoria do pojazdów służbowych, zakupiono radiostacje nasobne (2 szt.) i przewoźne (3 szt.), zakupiono 2 szafy ubraniowe</t>
  </si>
  <si>
    <t>Koszt zużytej energii elektrycznej i gazu</t>
  </si>
  <si>
    <t>Dokonano napraw i przeglądów pojazdów służbowych Straży Miejskiej</t>
  </si>
  <si>
    <t>Szkolenia pracowników (Komendant, Zastępca, 2 strażników), usługi telefoniczne, wywoływanie zdjęć, przydział częstotliwości,  używanie urządzeń radiokomunikacyjnych</t>
  </si>
  <si>
    <t xml:space="preserve">Koszty dojazdów służbowych funkcjonariuszy SM </t>
  </si>
  <si>
    <t xml:space="preserve">Zapłacono ubezpieczenia OC, AC i NW za 1 pojazd służbowy oraz za wydanie świadectw kwalifikacyjnych dla kierowców </t>
  </si>
  <si>
    <t>SP-01</t>
  </si>
  <si>
    <t>Szkoła Podstawowa nr 1</t>
  </si>
  <si>
    <t>Wynagrodzenia dla pracowników, godziny ponadwymiarowe, nagrody jubileuszowe, odprawy emerytalne</t>
  </si>
  <si>
    <t xml:space="preserve">Składki na Fundusz Pracy </t>
  </si>
  <si>
    <t>Wydatki na  energię elektryczną, energię cieplną i wodę</t>
  </si>
  <si>
    <t>Naprawy oraz konserwacje urządzeń i sprzętu szkolnego</t>
  </si>
  <si>
    <t>Opłaty pocztowe i telekomunikacyjne, wywóz nieczystości, badania okresowe, szkolenia pracowników, inne</t>
  </si>
  <si>
    <t>Ubezpieczenie budynku szkolnego</t>
  </si>
  <si>
    <t>Podatek od nieruchomości za wynajmowane pomieszczenia na prowadzenie działalności gospodarczej</t>
  </si>
  <si>
    <t>Wynagrodzenia dla 3 osób pełniących funkcje doradców metodycznych</t>
  </si>
  <si>
    <t>Materiały biurowe dla doradców metodycznych</t>
  </si>
  <si>
    <t>Opłaty za telefony doradców metodycznych, dopłata do czesnego dla nauczycieli studiujących i szkolenia rady pedagogicznej</t>
  </si>
  <si>
    <t>Ryczałt miesięczny za dojazdy miejscowe dla doradców metodycznych</t>
  </si>
  <si>
    <t xml:space="preserve">Odzież ochronna i świadczenia pracownicze wynikające z przepisów BHP </t>
  </si>
  <si>
    <t>Wynagrodzenia pracowników, godziny p/wymiarowe, nagrody jubileuszowe, odprawy emerytalne</t>
  </si>
  <si>
    <t>SP-02</t>
  </si>
  <si>
    <t>Szkoła Podstawowa nr 2</t>
  </si>
  <si>
    <t xml:space="preserve">Odzież ochronna i świadczenia pracownicze wynikające z przepisów BHP-realizacja w II. półroczu </t>
  </si>
  <si>
    <t>Wynagrodzenia dla pracowników, godziny p/wymiarowe, nagrody jubileuszowe, odprawy emerytalne</t>
  </si>
  <si>
    <t xml:space="preserve">Skł. na Fundusz Pracy </t>
  </si>
  <si>
    <t>Podroże służbowe krajowe</t>
  </si>
  <si>
    <t>SP-03</t>
  </si>
  <si>
    <t>Szkoła Podstawowa nr 3</t>
  </si>
  <si>
    <t xml:space="preserve">Składki  na Fundusz Pracy </t>
  </si>
  <si>
    <t>Środki czystości, gospodarcze, art. biurowe, kancelaryjne, druki, prasa, opał</t>
  </si>
  <si>
    <t>Koszty opłat telefonicznych, pocztowych, wywozu nieczystości, badań okresowych, szkoleń pracowników, innych usług</t>
  </si>
  <si>
    <t>SP-04</t>
  </si>
  <si>
    <t>Szkoła Podstawowa nr 4 (Zespół Szkół Sportowych)</t>
  </si>
  <si>
    <t>Wydatki na pomoce dydaktyczne,  książki do biblioteki szkolnej, podręczniki dla potrzebujących uczniów</t>
  </si>
  <si>
    <t>Opłaty pocztowe i telekomunikacyjne, wywóz nieczystości, badania okresowe, szkolenia pracowników, korzystanie z basenu i obiektów sportowych, inne uslugi</t>
  </si>
  <si>
    <t>SP-05</t>
  </si>
  <si>
    <t>Szkoła Podstawowa nr 5</t>
  </si>
  <si>
    <t>Szkoly podstawowe (80101)</t>
  </si>
  <si>
    <t>SP-06</t>
  </si>
  <si>
    <t>Szkoła Podstawowa nr 6</t>
  </si>
  <si>
    <t>Środki czystości, artykuły biurowe i kancelaryjne, druki, prasa</t>
  </si>
  <si>
    <t>Wydatki na pomoce dydaktyczne, zakup książek do biblioteki szkolnej, podręczników dla potrzebujących uczniów</t>
  </si>
  <si>
    <t>Opłaty pocztowe i telekomunikacyjne, wywóz nieczystości, badania okresowe, szkolenia pracowników, opłata za basen, inne</t>
  </si>
  <si>
    <t>Odzież ochronna i świadczenia pracownicze wynikające z przepisów BHP</t>
  </si>
  <si>
    <t>SP-07</t>
  </si>
  <si>
    <t>Szkoła Podstawowa nr 7</t>
  </si>
  <si>
    <t>Wydatki na pomoce dydaktyczne,książki do biblioteki szkolnej, podręczniki dla potrzebujących uczniów</t>
  </si>
  <si>
    <t>SP-09</t>
  </si>
  <si>
    <t>Szkoła Podstawowa nr 9</t>
  </si>
  <si>
    <t>Wynagrodzenia dla 1 osoby pełniącej funkcję doradcy metodycznego</t>
  </si>
  <si>
    <t>Opłata za telefon doradcy metodycznego, dopłata do czesnego dla studiujących nauczycieli i szkolenie rady pedagogicznej</t>
  </si>
  <si>
    <t>SP-10</t>
  </si>
  <si>
    <t>Szkoła Podstawowa nr 10</t>
  </si>
  <si>
    <t>SP-11</t>
  </si>
  <si>
    <t>Szkoła Podstawowa nr 11</t>
  </si>
  <si>
    <t>SP-12</t>
  </si>
  <si>
    <t>Szkoła Podstawowa nr 12</t>
  </si>
  <si>
    <t>Wydatki na zakupy inwestycyjne jednostek budżet.</t>
  </si>
  <si>
    <t>SP-13</t>
  </si>
  <si>
    <t>Szkoła Podstawowa nr 13</t>
  </si>
  <si>
    <t>Naprawa i konserwacja urządzeń szkolnych</t>
  </si>
  <si>
    <t>Opłaty za telefony doradców metodycznych, dopłata do czesnego dla studiujących nauczycieli i szkolenie rady pedagogicznej</t>
  </si>
  <si>
    <t>SP-14</t>
  </si>
  <si>
    <t>Szkoła Podstawowa nr 14</t>
  </si>
  <si>
    <t>SP-15</t>
  </si>
  <si>
    <t>Szkoła Podstawowa nr 15</t>
  </si>
  <si>
    <t>Środki czystości, art. biurowe, druki, prasa</t>
  </si>
  <si>
    <t>Wydatki na pomoce dydaktyczne-książki do biblioteki szkolnej, podręczniki dla potrzebujących uczniów</t>
  </si>
  <si>
    <t>Wypłata wynagrodzeń pracowników,  godziny p/wymiarowe, nagrody jubileuszowe, odprawy emerytalne</t>
  </si>
  <si>
    <t>SP-16</t>
  </si>
  <si>
    <t>Szkoła Podstawowa nr 16</t>
  </si>
  <si>
    <t>SP-17</t>
  </si>
  <si>
    <t>Szkoła Podstawowa nr 17</t>
  </si>
  <si>
    <t>SP-18</t>
  </si>
  <si>
    <t>Szkoła Podstawowa nr 18</t>
  </si>
  <si>
    <t>Środki czystości, art. biurowe, kancelaryjne, prasa</t>
  </si>
  <si>
    <t>SP-24</t>
  </si>
  <si>
    <t>Szkoła Podstawowa nr 24</t>
  </si>
  <si>
    <t>Swietlice szkolne (85401)</t>
  </si>
  <si>
    <t>Wypłata wynagrodzeń dla pracowników, godziny p/wymiarowe, nagrody jubieuszowe, odprawy emerytalne</t>
  </si>
  <si>
    <t>ŚP-W</t>
  </si>
  <si>
    <t>Świetlica Profilaktyczno-Wychowawcza</t>
  </si>
  <si>
    <t>Przeciwdziałanie alkoholizmowi (85154)</t>
  </si>
  <si>
    <t>Środki przeznaczone na pomoc zdrowotną dla nauczycieli; wypłata następuje na wniosek pracownika</t>
  </si>
  <si>
    <t>Wypłacono wynagrodzenia pracowników</t>
  </si>
  <si>
    <t>Zakupiono art. biurowe, środki czystości, wyposażenie do świetlicy, materiały do drobnych napraw</t>
  </si>
  <si>
    <t xml:space="preserve">Zakupiono środki żywności do przygotowywania posiłków dla wychowanków </t>
  </si>
  <si>
    <t>Koszty energii elektrycznej, cieplnej i wody-rozliczenie licznika wspólnie z MOPS, Przedszkolem i Stadionem Górnika 09</t>
  </si>
  <si>
    <t>Opłacono naprawy sprzętu oraz przeglądy techniczne urządzen, np. xero</t>
  </si>
  <si>
    <t>Koszty łączności, wywozu nieczystości, opłat bankowych i pocztowych, szkoleń pracowników, usług informatycznych dla dzieci</t>
  </si>
  <si>
    <t xml:space="preserve">Opłacono zaliczkę na poczet podróży służbowej pracownika na szkolenie </t>
  </si>
  <si>
    <t>Roczne ubezpieczenie budynku świetlicy planowane jest w III. kwartale</t>
  </si>
  <si>
    <t>Realizację planuje się na II. półrocze b.r.</t>
  </si>
  <si>
    <t>WArch</t>
  </si>
  <si>
    <t>Wydział Budownictwa, Urbanistyki i Architektury</t>
  </si>
  <si>
    <t>Jednost. organiz. i nadzoru inwest. (71002)</t>
  </si>
  <si>
    <t>Wykonano dokumentację geotechniczną terenu w rejonie ul. Bończyka i Obrzeżnej Północnej z wykonaniem otworów o długości 10mb każdy (5.350,-), wydrukowano ogłoszenie w "Dzienniku Zachodnim-Dodatek Lokalny" z dn. 22.04.2003 r.o planowanych zmianach planu miejscowego przy ul. Katowickiej i Obrzeżnej Północnej (159,-). W realizacji: Opracowanie prognozy oddziaływania na środowisko projektowanej oczyszczalni ścieków, aktualizacja "studium uwarunkowań i kierunków zagospodarowania przestrzennego Miasta M-ce"</t>
  </si>
  <si>
    <t>Plany zagospodarowania przestrzennego (71004)</t>
  </si>
  <si>
    <t>Zadania do realizacji: Zmiany fragmentów miejscowego planu zagospodarowania przestrzennego-Dziećkowice, Brzezinka Płd., Krasowy Płd., Kosztowy, Stara Wesoła, Morgi Wschód i Zachód; Sporządzenie projektu 28 zmian fragmentów miejscowego planu ogólnego zagospodarowania przestrzennego</t>
  </si>
  <si>
    <t>Ochrona i konserwacja zabytków (92120)</t>
  </si>
  <si>
    <t>Dotacja przedmiotowa z budżetu dla pozostałych jednostek sektora finansów publicznych</t>
  </si>
  <si>
    <t xml:space="preserve">Dofinansowanie remontu zabytków: w kościele p.w. Piotra i Pawła - kontynuacja odnowienia stropu (15.000,-), w kościele p.w. NMP - konserwacja złoconej i polichromowanej nastawy barokowego, drewnianego ołtarza bocznego Jana Nepomucena </t>
  </si>
  <si>
    <t>Nie zawarto żadnej umowy</t>
  </si>
  <si>
    <t xml:space="preserve">Opracowanie kart ewidencyjnych dla obiektów: kamienica ul. Bytomska 27-29, Dąbrowskiego, Kapliczka Robaków, chałupa ul. Jasińskiego i Portowa, dawna szkoła parafialna ul. Starokościelna 10, budynek poczty ul. Powstańców 11, zespół budynków szkolnych ul. Gwarków (plan 9.200,-), dokumentacja ewidencji w zakresie stolarki okiennej i drzwiowej oraz elementów metalowych, np. balkony, kraty, schody (plan 8.500,-), opracowanie wykazu burmistrzów i prezydentów M-c od XVII wieku do 2003 r. wraz z biografiami (plan 2.600,-), opracowanie programów konserwatorskich dla elewacji 4 budynków komunalnych (plan 2.684,-) </t>
  </si>
  <si>
    <t>Fn</t>
  </si>
  <si>
    <t>Wydział Budżetu</t>
  </si>
  <si>
    <t>Urzędy gmin (miast i miast na prawach powiatu) (75023)</t>
  </si>
  <si>
    <t>Obsługa papierów wartościowych, kredytów
 i pożyczek j.s.t. (75702)</t>
  </si>
  <si>
    <t>Rozliczenia z bankami związane z obsługą długu publicznego</t>
  </si>
  <si>
    <t>Rezerwy ogólne i celowe (75818)</t>
  </si>
  <si>
    <t>Rezerwy</t>
  </si>
  <si>
    <t>Pozostała nierozdysponowana część rezerwy na nieprzewidziane wydatki</t>
  </si>
  <si>
    <t>Spłaty otrzymanych krajowych pożyczek i kredytów</t>
  </si>
  <si>
    <t>Spłaty rat kredytu</t>
  </si>
  <si>
    <t>WEKiS</t>
  </si>
  <si>
    <t>Wydział Edukacji</t>
  </si>
  <si>
    <t>Dotacja podmiotowa z budżetu dla niepublicznej szkoły lub innej niepublicznej placówki oświatowo-wychowawczej</t>
  </si>
  <si>
    <t>Dotacja dla niepublicznej SP prowadzonej przez PUH "DERRATA" Sp. z o.o. w M-cach Wesołej - przekazywana na bieżąco wg wykazywanej w sprawozdaniu liczby uczniów</t>
  </si>
  <si>
    <t>Dotacja dla niepublicznego Gimnazjum prowadzonego przez PUH "DERRATA" Sp. z o.o. w M-cach Wesołej - przekazywana na bieżąco wg wykazywanej w sprawozdaniu liczby uczniów</t>
  </si>
  <si>
    <t>Dowożenie uczniów  do szkół (80113)</t>
  </si>
  <si>
    <t>Wypłata należności za przewóz dzieci do szkół i placówek oraz za  sprawowanie opieki nad dziećmi niepełnosprawnymi</t>
  </si>
  <si>
    <t>Dotacja dla LO prowadzonego przez PUH "DERRATA" Sp. z o.o. (29.687,-)</t>
  </si>
  <si>
    <t>Dotacja dla LO dla dorosłych prowadzonego przez WUR Sp. z o.o. (13.405,-)</t>
  </si>
  <si>
    <t>Dotacja dla LO dla dorosłych prowadzonego przez Niepubliczne Centrum Kształcenia Ustawicznego Sp. z o.o. (18.870,-)</t>
  </si>
  <si>
    <t>Licea profilowane (80123)</t>
  </si>
  <si>
    <t>Brak naboru do szkoły prowadzonej przez PUH "DERRATA" Sp. z o.o.</t>
  </si>
  <si>
    <t>Dotacja dla niepublicznego Liceum Ekonomiczno-Handlowego prowadzonego przez PUH "DERRATA" Sp. z o.o. w Mysłowicach-Wesołej (24.024,-) oraz Policealnego Studium Zawodowego prowadzonego przez WUR (8.869,-)</t>
  </si>
  <si>
    <t>Komisje egzaminacyjne (80145)</t>
  </si>
  <si>
    <t>Zapłata za udział ekspertów w komisjach egzaminacyjnych w sesji letniej nastąpi w VII. b.r. Kwota 150zł dotyczy sesji zimowej</t>
  </si>
  <si>
    <t>Realizacja nastąpi w II. półroczu b.r.</t>
  </si>
  <si>
    <t>Dotacje celowe przekazane dla powiatu na zadania bieżące realizowane na podstawie porozumień (umów) między j.s.t.</t>
  </si>
  <si>
    <t>Dotacje przekazywane zgodnie z porozumieniami między miastem Mysłowice, a: 1) miastem Katowice - w zakresie korzystania z usług Specjalistycznej PP-P 39,-, 2) miastem Gliwice - na dokształcanie uczniów klas wielozawodowych z ZSP Nr 1 i ZSP Nr 3 4.560,-, 3) miastem Zielona Góra w analogicznym zakresie (ogrodnik) 525,-</t>
  </si>
  <si>
    <t>Wypłata zapomóg zdrowotnych dla nauczycieli (za I kwartał b.r.), pozostałe wypłaty nastąpią w II. półroczu b.r.</t>
  </si>
  <si>
    <t>Nagrody dla dyrektorów z okazji Dnia Edukacji Narodowej</t>
  </si>
  <si>
    <t xml:space="preserve">Składki ZUS od nagród </t>
  </si>
  <si>
    <t xml:space="preserve">Składki FP od nagród  </t>
  </si>
  <si>
    <t>Wydatki dotyczące: zakupu wiązanek okolicznościowych, artykułów spożywczych /obsługi Komisji do spraw awansu zawodowego nauczycieli, Komisji konkursowych/, zakupu specjalistycznych pozycji wydawniczych z zakresu oświaty</t>
  </si>
  <si>
    <t>Środki na zorganizowanie poczęstunku dla 80 osób z okazji nadania nauczycielom kolejnego stopnia awansu zawodowego</t>
  </si>
  <si>
    <t>Realizacja programów profilaktycznych w szkołach</t>
  </si>
  <si>
    <t>Specjalne ośr. szkolno-wychowawcze (85403)</t>
  </si>
  <si>
    <t>Dotacja podmiotowa z budżetu dla jednostek nie zaliczanych do sektora finansów publicznych</t>
  </si>
  <si>
    <t xml:space="preserve">Dotacja dla Specjalnego Ośrodka Wychowawczego prowadzonego przez Zgromadzenie Sióstr Miłosierdzia im. Św. K. Boromeusza </t>
  </si>
  <si>
    <t>Kolonie i obozy oraz inne formy wypoczynku dzieci i młodzieży szkolnej (85412)</t>
  </si>
  <si>
    <t>Dotacje przekazane Parafii Św. Józefa w M-cach Krasowach oraz ZHP na zorganizowanie wypoczynku letniego dla dzieci</t>
  </si>
  <si>
    <t xml:space="preserve">Dofinansowano wyjazd młodzieży z LO I i Zespołu Szkół Specjalnych w ramach współpracy z zagranicą (2.800,-), zimowy wypoczynek organizowany przez szkoły i placówki oświatowe (6.425,-). Pozostała kwota wydatkowana zostanie w II. półroczu b.r. na tzw. "zielone szkoły" </t>
  </si>
  <si>
    <t>Pomoc materialna dla uczniów (85415)</t>
  </si>
  <si>
    <t>Stypendia oraz inne formy pomocy dla uczniów</t>
  </si>
  <si>
    <t xml:space="preserve">Wypłacono stypendia dla zdolnej młodzieży; zgodnie z decyzją Komisji Stypendialnej (dla 29 osób); kolejna komisja odbędzie się w X. b.r. </t>
  </si>
  <si>
    <t xml:space="preserve">Nagrody dla dyrektorów; wypłata nastąpi w II. półroczu b.r. </t>
  </si>
  <si>
    <t>WGN</t>
  </si>
  <si>
    <t>Wydział  Gospodarki Gruntami</t>
  </si>
  <si>
    <t>Gospodarka gruntami i nieruchomościami (70005)</t>
  </si>
  <si>
    <t>Wykonano operaty szacunkowe nieruchomości, uzgodnienia branżowe, zapłacono za akty notarialne, zakupiono znaki sądowe, zamieszczono ogłoszenia prasowe</t>
  </si>
  <si>
    <t>Cześciowe koszty wyłączenia gruntów rolnych z produkcji rolnej</t>
  </si>
  <si>
    <t>Opłaty na rzecz budżetu państwa</t>
  </si>
  <si>
    <t>Koszt użytkowania wieczystego gruntu Skarbu Państwa</t>
  </si>
  <si>
    <t>Kary i odszkodowania wypłacane na rzecz osób fizycznych</t>
  </si>
  <si>
    <t>Wypłacono część odszkodowań na rzecz osób fizycznych</t>
  </si>
  <si>
    <t>Wykonano ustawowe prawo pierwokupu nieruchomości (Promenada)</t>
  </si>
  <si>
    <t>Środki na zakup nieruchomości (na mieszkania) ul. Mikołowska</t>
  </si>
  <si>
    <t>Opracowania geodezyjne i kartograficzne (71014)</t>
  </si>
  <si>
    <t>Opracowania geodezyjne i kartograficzne nieruchomości przeznaczonych do obrotu prawnego; płatności zrealizowane zostaną w II. półroczu b.r.</t>
  </si>
  <si>
    <t>WIM</t>
  </si>
  <si>
    <t>Wydział Gospodarki Komunalnej</t>
  </si>
  <si>
    <t>Lokalny transport zbiorowy (60004)</t>
  </si>
  <si>
    <t>Dotacja dla KZK GOP</t>
  </si>
  <si>
    <t>Realizacja na bieżąco zgodnie z planem</t>
  </si>
  <si>
    <t>Drogi publiczne w miastach na prawach powiatu (60015)</t>
  </si>
  <si>
    <t>Remonty średnie dróg powiatowych</t>
  </si>
  <si>
    <t>Planowana realizacja w II.półroczu (remont dróg DW-934 i remonty średnie dróg powiatowych)</t>
  </si>
  <si>
    <t>Remont ul. Katowickiej przy gazowni</t>
  </si>
  <si>
    <t>Remont pasa ruch przy gazowni na długości 400m. Wartośc robót 113.819,-. Planowany termin zakończenia IX. b.r.</t>
  </si>
  <si>
    <t>Remont ul. Oświęcimskiej (Zakłady Mięsne)</t>
  </si>
  <si>
    <t>Remont jednego pasa jezdni od ul. Słupeckiej do MZ "Myslaw"</t>
  </si>
  <si>
    <t>Przebudowa ul. Janowska</t>
  </si>
  <si>
    <t>Przebudowano ul. Janowską od ul. Działkowej do ul. Mikołowskiej wraz z budową ronda kompaktowego. Zadanie zakończono 14.05.2003 r.</t>
  </si>
  <si>
    <t>Przebudowa ul. Świerczyny</t>
  </si>
  <si>
    <t>Przebudowano ulicę na odcinku od ul. Bytomskiej do ul. Obrzeżnej Płn. Zadanie zakończono w I.2003 r.</t>
  </si>
  <si>
    <t>PT budowy chodnika wzdłuż ul. 3 Maja (II etap)</t>
  </si>
  <si>
    <t>Zlecono wykonanie projektu budowlanego i wykonawczego. Termin wykonania 30.XI.2003 r. Koszt dokumentacji 24.766,-</t>
  </si>
  <si>
    <t>Chodnik na Bończyku PT + wykonanie</t>
  </si>
  <si>
    <t>Zlecono wykonanie projektu. Termin wykonania projektu 11.XI.2003 r.</t>
  </si>
  <si>
    <t>Przebudowa mostu Dziećkowice</t>
  </si>
  <si>
    <t>Zadanie na etapie podpisywania porozumienia z miastem Jaworzno. Wartość kosztorysowa 1.860.000,-. Udział finansowy Jaworzna 500.000,-. Planowany termin przetargu IV. kwartał b.r.</t>
  </si>
  <si>
    <t>Drogi publiczne gminne (60016)</t>
  </si>
  <si>
    <t>Remonty średnie dróg gminnych</t>
  </si>
  <si>
    <t>Wykonano remont wjazdów ul. Robotnicza 3-11 (fakturowanie VII. b.r.), W przygotowaniu przetarg na remont ul. H.Rozalii i ul. Moniuszki od ul. W. Skotnica do ul. Działkowej</t>
  </si>
  <si>
    <t>Przebudowa ul. Różyckiego 6</t>
  </si>
  <si>
    <t>Realizacja w toku. Planowany termin zakończenia 28.VIII.2003 r. wartość prac 60.403,-</t>
  </si>
  <si>
    <t>Przebudowa ul. Kręta boczna</t>
  </si>
  <si>
    <t>Opracowano PT; realizacja w II półroczu b.r.</t>
  </si>
  <si>
    <t>Przebudowa Rynku - budowa fontanny</t>
  </si>
  <si>
    <t>Przetarg na budowę fontanny w trakcie. Wykonano projekt rzeźby św. Jana Chrzciciela</t>
  </si>
  <si>
    <t>Pozostała działalność (60095)</t>
  </si>
  <si>
    <t>Zakup tablic kierunkowych, znaków</t>
  </si>
  <si>
    <t>Realizacja przewidywana na II półrocze b.r.</t>
  </si>
  <si>
    <t>Remonty cząstkowe dróg powiatowych i gminnych</t>
  </si>
  <si>
    <t>Realizacja na bieżąco w miarę potrzeb</t>
  </si>
  <si>
    <t>Remonty cząstkowe dróg wojewódzkich  i  krajowych</t>
  </si>
  <si>
    <t xml:space="preserve">Dokumentacja drogowa, w tym szczegółowy przegląd dróg </t>
  </si>
  <si>
    <t>Badanie stanu technicznego DK79 oraz ul. Janowskiej. Poszerzenie wlotu ul. Janowskiej oraz wykonanie map do celów projektowych</t>
  </si>
  <si>
    <t>Utrzymanie obiektów mostowych</t>
  </si>
  <si>
    <t>Wymiana blach w przejściu podziemnym pod ul. Oświęcimską oraz remont przepustu pod ul. Kasprowicza w Ławkach</t>
  </si>
  <si>
    <t>Remonty cząstkowe chodników brukowych</t>
  </si>
  <si>
    <t>Zadanie w trakcie realizacji</t>
  </si>
  <si>
    <t>Zimowe utrzymanie dróg (remonty na zimno)</t>
  </si>
  <si>
    <t>Zadanie zakończono w styczniu b.r.</t>
  </si>
  <si>
    <t>Usuwanie zapadlisk i rezerwa na roboty awaryjne</t>
  </si>
  <si>
    <t>Realizacja w sytuacjach awaryjnych</t>
  </si>
  <si>
    <t>Likwidacja zalewiska ul. Piastów Śl.</t>
  </si>
  <si>
    <t>Realizacja przewidywana w II. półroczu b.r.</t>
  </si>
  <si>
    <t>Przegląd dróg</t>
  </si>
  <si>
    <t>Zadanie na etapie procedury przetargowej</t>
  </si>
  <si>
    <t>Oznakowanie poziome</t>
  </si>
  <si>
    <t xml:space="preserve">Zadanie zakończono; fakturowanie w VII.b.r. </t>
  </si>
  <si>
    <t>Oznakowanie pionowe dróg  - utrzymanie</t>
  </si>
  <si>
    <t>Zadanie realizowane wg potrzeb</t>
  </si>
  <si>
    <t>Utrzymanie rowów przydrożnych (czyszczenie)</t>
  </si>
  <si>
    <t>Wyczyszczono rowy przy ul. Mikołowskiej, Kubicy, PCK, Jabłoniowej, Długiej</t>
  </si>
  <si>
    <t>Składowanie materiałów drogowych z odzysku</t>
  </si>
  <si>
    <t>Materiały z odzysku składowane w MPUiM</t>
  </si>
  <si>
    <t>Holowanie pojazdów z dróg</t>
  </si>
  <si>
    <t>Opłaty sądowe i notarialne</t>
  </si>
  <si>
    <t>Odszkodowania za grunty zajęte pod pas drogowy</t>
  </si>
  <si>
    <t>Realizacja wg napływających wniosków; środki przyznano 26.VI.b.r.</t>
  </si>
  <si>
    <t>Kary i odszkodowania dla osób fizycznych za szkody na drogach</t>
  </si>
  <si>
    <t>Realizacja wg napływających wniosków</t>
  </si>
  <si>
    <t>Zakłady gospodarki mieszkaniowej (70001)</t>
  </si>
  <si>
    <t>Dotacja przedmiotowa dla MZGK - remont WKU</t>
  </si>
  <si>
    <t>Dotacja została przekazana</t>
  </si>
  <si>
    <t>Dotacja przedmiotowa dla MZGK - remont pustostanów i usuwanie awarii</t>
  </si>
  <si>
    <t>Dotacje celowe z budżetu na finansowanie lub dofinansowanie kosztów realizacji inwestycji i zakupów inwestycyjnych zakładów budżetowych</t>
  </si>
  <si>
    <t>Prostowanie wieżowców ul. Kołłątaja (zadanie MZGK) - brak realizacji</t>
  </si>
  <si>
    <t>Pozostała działalność (70095)</t>
  </si>
  <si>
    <t>Analiza działalności MZGK</t>
  </si>
  <si>
    <t>Realizacja planowana na II. półrocze b.r.</t>
  </si>
  <si>
    <t>Uregulowanie hipoteki za budynek ul. Kwiatowa 14</t>
  </si>
  <si>
    <t>Kary i odszkodowania-lokale socjalne</t>
  </si>
  <si>
    <t>Realizacja wyroków sądowych</t>
  </si>
  <si>
    <t xml:space="preserve">Opracowania geodezyjne i kartograficzne  </t>
  </si>
  <si>
    <t>Realizacja na bieżąco wg potrzeb</t>
  </si>
  <si>
    <t>Cmentarze (71035)</t>
  </si>
  <si>
    <t>Odnowienie tablicy i mogiły Powstańców Śląskich - na etapie zlecenia</t>
  </si>
  <si>
    <t>Utrzymanie Miejsc Pamięci Narodowej - zadanie na etapie przetargu</t>
  </si>
  <si>
    <t>Dodatki mieszkaniowe (85315)</t>
  </si>
  <si>
    <t>Wypłata dodatków mieszkaniowych</t>
  </si>
  <si>
    <t>Realizacja na bieżąco wg wniosków</t>
  </si>
  <si>
    <t>Gospodarka ściekowa i ochrona wód (90001)</t>
  </si>
  <si>
    <t xml:space="preserve">Zakupy różne </t>
  </si>
  <si>
    <t>Zakupiono 161 wiader do wpustów ulicznych</t>
  </si>
  <si>
    <t>Zakup krat i pompy do odwadniania tunelu PKP</t>
  </si>
  <si>
    <t>Usuwanie awarii</t>
  </si>
  <si>
    <t>Realizacja na bieżąco wg potrzeb; usypano wał w korycie rowu Kosztowskiego, awaryjnie uzupełniono skradzione wpusty kanalizacyjne oraz odwodniono ul. Łączną</t>
  </si>
  <si>
    <t>Budowa kanalizacji oczyszczalnia ścieków ul. Różana, Tulipanów, Reja</t>
  </si>
  <si>
    <t>Realizacja na bieżąco, zgodnie z zawartymi umowami</t>
  </si>
  <si>
    <t>Przebudowa sieci wodociągowej na osiedlu SIGMA</t>
  </si>
  <si>
    <t xml:space="preserve">Realizacja w II półroczu b.r. - po uzyskaniu pozwolenia na budowę  </t>
  </si>
  <si>
    <t>Oczyszczanie miast i wsi (90003)</t>
  </si>
  <si>
    <t xml:space="preserve">Czyszczenie ulic, wiat i przejść podziemnych, mycie ławek </t>
  </si>
  <si>
    <t>Realizacja odbywa się na bieżąco; zgodnie z umowami</t>
  </si>
  <si>
    <t>Akcja "ZIMA"</t>
  </si>
  <si>
    <t>Sezon 2002/2003 zakończony; realizacja akcji w sezonie 2003/2004- na etapie przetargu</t>
  </si>
  <si>
    <t>Utrzymanie zieleni w miastach i gminach (90004)</t>
  </si>
  <si>
    <t>Pielęgnacja drzewostanu</t>
  </si>
  <si>
    <t>Zadanie na etapie przetargu; usunięto jedynie wiatrołomy po burzy w dn. 1.VII.2003 r.</t>
  </si>
  <si>
    <t>Pielęgnacja klombów i skarpy ul. Katowicka</t>
  </si>
  <si>
    <t>Zadanie współfinansowane z MFOŚiGW; realizacja przewidywana jest na II. półrocze b.r.</t>
  </si>
  <si>
    <t>Schroniska dla zwierząt (90013)</t>
  </si>
  <si>
    <t>Zakup znaczków dla psów</t>
  </si>
  <si>
    <t>Zadanie zrealizowane; zakupiono 5.000 szt. znaczków dla psów</t>
  </si>
  <si>
    <t>Opieka nad bezdomnymi zwierzętami</t>
  </si>
  <si>
    <t>Realizacja zgodnie z zawartymi umowami</t>
  </si>
  <si>
    <t>Oświetlenie ulic, placów i dróg (90015)</t>
  </si>
  <si>
    <t>Zakup energii oświetlenia ulicznego</t>
  </si>
  <si>
    <t>Opłata za energię wg wskazań licznika</t>
  </si>
  <si>
    <t xml:space="preserve">Dokumentacja dotycząca oświetlenia </t>
  </si>
  <si>
    <t>W trakcie realizacji PT oświetlenia ul. Granicznej. Termin opracowania IX.2003 r.</t>
  </si>
  <si>
    <t>Remonty bieżące, konserwacja oświetlenia, dobudowy opraw</t>
  </si>
  <si>
    <t>Konserwacja sieci wspólnej i rozdzielczej; wykonano dobudowę 17 opraw przy ul. Świerczyny, Kolejowej, Laryskiej, Długiej oraz naprawę kabla zasilającego Szpital Nr 2</t>
  </si>
  <si>
    <t>Wymieniono zdewastowaną latarnię sygnalizacji świetlnej na skrzyżowaniu ulic Mikołowska-A. Krajowej</t>
  </si>
  <si>
    <t>Budowa oświetlenia ul. Hlonda i Prusa</t>
  </si>
  <si>
    <t>Zadanie na etapie realizacji; planowane zakończenie ul. Prusa 10.VIII.2003 r.</t>
  </si>
  <si>
    <t>Pozostała działalność (90095)</t>
  </si>
  <si>
    <t>Zakup ławek planowany na II. półrocze b.r.</t>
  </si>
  <si>
    <t xml:space="preserve">Zakup energii </t>
  </si>
  <si>
    <t>Brak realizacji ze względu na unieważnienie przetargu na budowę fontanny w Rynku i przesunięcie terminu budowy fontanny przy ul. Grunwaldzkiej</t>
  </si>
  <si>
    <t>Opracowania dokumentacyjne</t>
  </si>
  <si>
    <t>Naprawa wiat</t>
  </si>
  <si>
    <t>Wykonano naprawę wiat przy ul. Laryskiej, 3 Maja, Sosnowieckiej,  Dzierżonia, Jastruna, Piastów Śl., PCK i Katowickiej</t>
  </si>
  <si>
    <t>Naprawa, malowanie i montaż ławek</t>
  </si>
  <si>
    <t>Wykonano remont i malowanie ławek na terenie miasta</t>
  </si>
  <si>
    <t>Remont urządzen zabawowych</t>
  </si>
  <si>
    <t>Wykonano remont urządzeń na placach zabaw: ul. PCK, Wrzosowej, Stokrotek, Ofiar Września, Ziętka, Łukasiewicza, Wyspiańskiego</t>
  </si>
  <si>
    <t>Likwidacja zagrożeń</t>
  </si>
  <si>
    <t>Przeprowadzono zabiegi zwalczania szkodnika kasztanowców na 60szt. drzew</t>
  </si>
  <si>
    <t>Flagowanie miasta</t>
  </si>
  <si>
    <t>Koszty flagowania 1 i 3 Maja</t>
  </si>
  <si>
    <t xml:space="preserve">Dokumentacja  fotograficzna </t>
  </si>
  <si>
    <t>Utrzymanie studni na rynku i fontanny</t>
  </si>
  <si>
    <t>Naprawa 2 szt. wiat przystankowych oraz wprawienie 22 szt. szyb w wiatach</t>
  </si>
  <si>
    <t>Utrzymanie szaletów</t>
  </si>
  <si>
    <t>Realizacja na bieżąco. Są to koszty utrzymania szaletów przy ul. Krakowskiej, Dzierżonia, Oświęcimskiej i koszty wynajmu szaletów na imprezy okolicznościowe</t>
  </si>
  <si>
    <t>Inspekcja telewizyjna kanalizacji ul. Świerczyny</t>
  </si>
  <si>
    <t>Zadanie zakończone</t>
  </si>
  <si>
    <t>Wymiana piasku w piaskownicach</t>
  </si>
  <si>
    <t>WPP</t>
  </si>
  <si>
    <t>Wydział Inwestycji</t>
  </si>
  <si>
    <t>Parking przy ul. Reja - przy przychodni</t>
  </si>
  <si>
    <t>Zadanie zakończono i rozliczono; wykonano parking o nawierzchni asfaltowej 440m2 oraz chodnik z kostki brukowej betonowej 59,22m2</t>
  </si>
  <si>
    <t>Pozostała działalność (71095)</t>
  </si>
  <si>
    <t>Wykonanie odbitek, map, zdjęć, dokumentacji powykonawczych inwestycji</t>
  </si>
  <si>
    <t>Wykonano odbitki materiałów do przetargów, aktualizacje map do celów projektowych, dokumentacje powykonawcze dla realizowanych inwestycji</t>
  </si>
  <si>
    <t>Urzędy gmin (75023)</t>
  </si>
  <si>
    <t>Biuro Obsługi Mieszkańca</t>
  </si>
  <si>
    <t>Opracowano PT przekładki sieci elektrycznej i gazowej przed projektowanym wejściem do BOM i zawarto umowę na realizację (umowny termin zakończenia przekładki 19.VIII. b.r.). W VI.2003 r. zawarto umowę na realizację adaptacji pomieszczeń parteru UM na potrzeby BOM (umowny termin zakończenia zadania 26.X.2003 r.). Finansowanie zadania w latach 2003-2004</t>
  </si>
  <si>
    <t>Ochotnicze straże pożarne (75412)</t>
  </si>
  <si>
    <t>Rozbudowa części garażowej strażnicy OSP Dziećkowice</t>
  </si>
  <si>
    <t>W VI.2003 r. zawarto umowę na realizację zadania (umowny termin zakończenia 30.XI.2003 r.)</t>
  </si>
  <si>
    <t>Rozbudowa strażnicy OSP Janów -PT</t>
  </si>
  <si>
    <t>Zadanie wprowadzono do budżetu w VI. b.r. W II. półroczu zostanie wszczęta procedura przetargowa na opracowanie projektu budowlano-wykonawczego rozbudowy obiektu</t>
  </si>
  <si>
    <t>SP Nr 9 - remont muru oporowego, wzmocnienie stropu przy wejściu do ktłowni</t>
  </si>
  <si>
    <t>W trakcie procedura przetargowa; rozstrzygnięcie przetargu nastąpi 29.VII.2003 r.</t>
  </si>
  <si>
    <t>SP Nr 12 - wymiana okien drewnianych na PCV</t>
  </si>
  <si>
    <t>Zadanie w trakcie realizacji; wymienione zostaną 4 okna. Zakończenie planowane jest na VIII.2003 r.</t>
  </si>
  <si>
    <t>SP Nr 12 - montaż siatki ochronnej przy boisku sportowym</t>
  </si>
  <si>
    <t>Zadanie w trakcie realizacji; zakończenie nastąpi w VIII. b.r.</t>
  </si>
  <si>
    <t>SP oś Śródmieście- Zachód</t>
  </si>
  <si>
    <t>Utrzymanie placu budowy (stróżowanie)</t>
  </si>
  <si>
    <t>Adaptacja Przychodni na Szkołę Podstawową w Kosztowach</t>
  </si>
  <si>
    <t>W trakcie procedura przetargowa; rozstrzygnięcie przetargu i wybór wykonawcy nastąpi w II. półroczu b.r. Zakończenie realizacji zadania planuje się do końca b.r., natomiast finansowanie w latach 2003-2004</t>
  </si>
  <si>
    <t>ZSP Nr 1 - adaptacja 2 pomieszczeń na pracownię komputerową</t>
  </si>
  <si>
    <t>Zadanie w trakcie realizacji; umowny termin zakończenia prac 28.VIII.2003 r.</t>
  </si>
  <si>
    <t>ZSP Nr 1 - wymiana stolarki okiennej</t>
  </si>
  <si>
    <t>W trakcie procedura przetargowa; rozstrzygnięcie przetargu nastąpi w II. półroczu 2003 r.</t>
  </si>
  <si>
    <t>ZSP Nr 1 - wymiana wykładziny podłogowej</t>
  </si>
  <si>
    <t>Szpitale ogólne (85111)</t>
  </si>
  <si>
    <t>PT bloku operacyjnego dla chirurgii w Szpitalu Nr 2</t>
  </si>
  <si>
    <t>W trakcie procedura przetargowa na opracowanie dokumentacji technicznej; rozstrzygnięcie przetargu w VIII. b.r.</t>
  </si>
  <si>
    <t>Adaptacja parteru budynku przychodni przy ul. Gwarków na potrzeby MOPS-u</t>
  </si>
  <si>
    <t>Opracowano projekt budowlano-wykonawczy adaptacji. Wartość kosztorysowa zadania wynosi 870.000,-. Brak pełnego zabezpieczenia środków na rozpoczęcie procedury przetargowej</t>
  </si>
  <si>
    <t>Porady prawne Kancelarii Prawniczej w zakresie wyroku sądu w sprawie oczyszczalni w Imielinie</t>
  </si>
  <si>
    <t>Zawarto umowy o pomoc prawną na zastępstwo procesowe w postępowaniu kasacyjnym i apelacyjnym od wyroku Sądu dotyczącego odszkodowania dla GPW (oczyszczalnia Imielin)</t>
  </si>
  <si>
    <t>Odszkodowanie dla GPW - odsetki (realizacja wyroku sądu; oczyszczalnia Imielin)</t>
  </si>
  <si>
    <t>Realizacja wyroku sądowego - ustawowe odsetki</t>
  </si>
  <si>
    <t>Odszkodowanie dla s.c. BARTEK - wyrok sądu</t>
  </si>
  <si>
    <t>Realizacja wyroku sądowego -  należna kwota i ustawowe odsetki</t>
  </si>
  <si>
    <t>Opłata za wycinkę drzew pod rekultywację wysypiska w dz. Wesoła</t>
  </si>
  <si>
    <t>Wykonano wycinkę drzew kolidujących z pracami związanymi z rekultywacją i odwodnieniem wysypiska odpadów komunalnych</t>
  </si>
  <si>
    <t>Domy i ośrodki kultury, świetlice i kluby (92109)</t>
  </si>
  <si>
    <t>Adaptacja pomieszczeń przedszkola na ośrodek kulturalno-oświatowy w dz. Wesoła</t>
  </si>
  <si>
    <t>Zadanie w trakcie uzgodnień</t>
  </si>
  <si>
    <t>Biblioteki (92116)</t>
  </si>
  <si>
    <t xml:space="preserve">Adaptacja - remont pomieszczeń kawiarenki internetowej na potrzeby biblioteki  </t>
  </si>
  <si>
    <t>W ramach środków wykonany zostanie remont pomieszczeń kawiarenki internetowej, wentylacja mechaniczna oraz nowy strop nad częścią biblioteki</t>
  </si>
  <si>
    <t>LO Nr I - renowacja, uzupełnienie boazerii ściennej, stolarki okiennej</t>
  </si>
  <si>
    <t>W trakcie procedura przetargowa; rozstrzygnięcie przetargu i wybór wykonawcy nastąpią w II. półroczu b.r.</t>
  </si>
  <si>
    <t>LO Nr II - renowacja witraży, wymiana stolarki okiennej</t>
  </si>
  <si>
    <t>Zadanie w trakcie realizacji; umowny termin zakończenia 27.VIII.2003 r.</t>
  </si>
  <si>
    <t>ZSP Nr 3 - wykonanie boazerii ściennej</t>
  </si>
  <si>
    <t>Obiekty sportowe (92601)</t>
  </si>
  <si>
    <t>Budowa hali widowiskowo- sportowej os. Bończyk</t>
  </si>
  <si>
    <t>Zadanie w trakcie realizacji; zaawansowanie rzeczowe robót wynosi 20%. Umowny termin zakończenia IX. b.r. Cześciowe finansowanie ze środków MFOŚiGW</t>
  </si>
  <si>
    <t>Kult.</t>
  </si>
  <si>
    <t>Wydział Kultury i Sportu</t>
  </si>
  <si>
    <t>Zadania w zakresie upowszechniania turystyki (63003)</t>
  </si>
  <si>
    <t>Dofinansowanie rajdów, wycieczek i obozów</t>
  </si>
  <si>
    <t>Pozostała działalność (63095)</t>
  </si>
  <si>
    <t>Dotacja dla Polskiego Towarzystwa Turystyczno-Krajoznawczego na program "Zwiedzamy Parki Krajobrazowe w Polsce"</t>
  </si>
  <si>
    <t>Dotacja podmiotowa z budżetu dla instytucji kultury</t>
  </si>
  <si>
    <t xml:space="preserve">Przekazano dotację dla MOKiS "Trójkąt" </t>
  </si>
  <si>
    <t>Centra kultury i sztuki (92113)</t>
  </si>
  <si>
    <t xml:space="preserve">Przekazano dotację dla MCK </t>
  </si>
  <si>
    <t>Przekazano dotację  dla MBP</t>
  </si>
  <si>
    <t>Muzea (92118)</t>
  </si>
  <si>
    <t>Dział Historii Miasta</t>
  </si>
  <si>
    <t>Pozostała działalność (92195)</t>
  </si>
  <si>
    <t xml:space="preserve">Dotacja dla KTT "VIVA Mysłowice" (4.000,-), dla Towarzystwa Opieki nad Oświęcimiem (1.200,-), Polskiego Związku Chórów i Orkiestr Orkiestr (1.500,-), Stowarzyszenia Twórców Sztuki "Na pograniczu" (3.000,-), Chóru Parafialnego przy Kościele św. Józefa  (500,-), Związku Górnośląskiego (2.500,-), Społecznego Ogniska Muzycznego (3.500,-), Młodzieżowego Komitetu Organizacyjnego Przeglądu Twórczości Chrześcijańskiej "Świat Innego" (3.000,-) </t>
  </si>
  <si>
    <t xml:space="preserve">Zakup nagród na konkursy organizowane przez szkoły, zakup upominków (zabawek, słodyczy) dla dzieci z Domu Małego Dziecka, TPD, dzieci biorących udział w imprezach z okazji "Dnia Dziecka" </t>
  </si>
  <si>
    <t>Organizacja imprez (Wielka Orkiestra Świątecznej Pomocy, I Przegląd Zespołów Młodzieżowych, Akcja Zima, Dzień Dziecka, Majówka, Świat Innego, Akcja Lato, Przegląd Chórów "Chlondowskiego", Świętojańskie Dni Mysłowic), druk plakatów i zaproszeń, ochrona imprez oraz transport</t>
  </si>
  <si>
    <t>Ubezpieczenie imprez</t>
  </si>
  <si>
    <t>Pozostała działalność (92695)</t>
  </si>
  <si>
    <t>Dotacja przedmiotowa z budżetu dla zakładu  budżetowego</t>
  </si>
  <si>
    <t>Dotacja dla MOSiR</t>
  </si>
  <si>
    <t>Dotacje dla Związku Górnośląskiego Bractwo Sportowe (2.500,-), Klubu Sportowego "Olimpia Siła" (5.000,-), Stowarzyszenia "Klub Olimpijczyka" (2.800,-), Górniczego Klubu Motorowego (1.500,-), Klubu Sportowego "Górnik Wesoła" (4.000,-), Klubu Rekreacyjno-Sportowego TKKF "Tytan" (2.500,-), Klubu Sportowego "Stal Brzezinka" (1.500,-), Klubu sztuki i Sportów Walki SHOGUN (4.500,-), Klubu sportowego "Górnik 09" (3.000,-)</t>
  </si>
  <si>
    <t>Zakup nagród na imprezy sportowe: Dzień Dziecka i Sportu, Rajd Nawigacyjny MYSŁAW, Dni Mysłowic, zawody wędkarskie, Turniej Bezpieczeństwa Ruchu Drogowego, Turniej Piłkarzyków Sportowych, turniej skata, zakup strojów piłkarskich</t>
  </si>
  <si>
    <t>Organizacja imprez "Baw się z nami Sportowcami", "Dni Mysłowic" i "Bieg Mysława", dofinansowanie zajęć na basenie kąpielowym, umowy kontraktowe z MOSiR na prowadzenie sekcji miejskich sportu szkolnego i organizację imprez-Cross Trybuny, Akcja Zima, Turniej siatkówki, Mistrzostwa Polski w siatkówce plażowej</t>
  </si>
  <si>
    <t>Dotacja inwestycyjna dla MOSiR</t>
  </si>
  <si>
    <t>WOrg</t>
  </si>
  <si>
    <t>Wydział Organizacyjny</t>
  </si>
  <si>
    <t>Różne wydatki na rzecz osób fizycznych</t>
  </si>
  <si>
    <t>Większość jubileuszy w USC odbywa się w okresie jesiennym; dotychczasowe jubileusze 13.100,-, refundacja wydatków na okulary- 1.386,-, umundurowanie USC- 2.500,-</t>
  </si>
  <si>
    <t>W VII b.r. wypłacono nagrody  za I. półrocze, odprawy dla odchodzących na emeryturę wypłacone zostaną w II. półroczu b.r.</t>
  </si>
  <si>
    <t>Wypłacono "13" za 2002 rok</t>
  </si>
  <si>
    <t>Odprowadzono składki za I. półrocze</t>
  </si>
  <si>
    <t xml:space="preserve">Wpłaty liczone są co miesiąc, zależą od wskaźnika, proporcjonalnie do osób zatrudnionych </t>
  </si>
  <si>
    <t xml:space="preserve"> Materiały biurowe 32.091,-, toner do kopiarek 1.874,-, środki czystości 3.635,-, wyposażenie 36.869,-, artykuły spożywcze 15.231,-, paliwo do samochodów 9.287,-, prasa, książki, druki 50.752,-, inne zakupy 2.558,-, dopłata do zadań zleconych 4.524,-, pogotowie kasowe 5.000,-, kwiaty 3.153,-</t>
  </si>
  <si>
    <t>Okres letni to zmniejszenie wydatków. Gaz 65.068,-, energia elektryczna 46.424,-, woda 6.308,-,  ogrzewanie pomieszczeń ul. Krakowska 14 11.102,-</t>
  </si>
  <si>
    <t>Poniesiono wydatki na: konserwację samochodów, urządzeń i sieci 23.712,-, remont ul. Krakowska 14 32.696,-, remont zegara 3.288,-, remont portierni 3.027,-</t>
  </si>
  <si>
    <t xml:space="preserve">Zakup usług  zdrowotnych (badania  pracowników) </t>
  </si>
  <si>
    <t>Są to badania wstępne, okresowe i kontrolne pracowników UM</t>
  </si>
  <si>
    <t xml:space="preserve">Opłaty pocztowe 140.805,-, opłaty telefoniczne 112.408,-, wywóz śmieci 2.651,-, druki i kwity opłaty targowej 21.032,-, usługi introligatorskie 1.068,-, usługi czystościowe 1.955,-, czynsze za lokale 14.860,-,  opłaty rtv 3.095,-, prowizja bankowa 15.547,-, wykonanie witraża 2.250,-, umowy zlecenia 1.816,-,  dzierżawa pojemników na wodę 698,-, konsumpcja 12.509,-, szkolenia, kursy 58.806,-, wykonanie pieczęci 7.171,-, przegląd platform dla niepełnosprawnych (USC) 129,-, opinie techniczne i konsultacje 6.573,-,  ogłoszenia prasowe 734,-, druk wizytówek 1.330,-, dzierżawa pomieszczeń ul. Krakowska 146.475,-, usługi ksero 1.924,-, papier firmowy 549,-, zdjęcia 732,-, usługi różne 2.214,-, usługa prawna 244,-, usługi przewozowe 600,-, dopłata do zadań zleconych 250,- </t>
  </si>
  <si>
    <t>Delegacje 8.014,-, ryczałty za używanie samochodów prywatnych 28.044,-, zakup biletów 5.715,-</t>
  </si>
  <si>
    <t>Koszty pobytu za granicą na zaproszenie władz miast zaprzyjaźnionych</t>
  </si>
  <si>
    <t>Opłaty za prowadzenie rachunku 24,-, opłata skarbowa 45,-, opłata za korzystanie ze środowiska 100,-, ubezpieczenia grupowe 114,-, ubezpieczenia pojazdów 3.202,-, koszty postępowania egzekucyjnego 6.449,-</t>
  </si>
  <si>
    <t>Najwięcej wydatkuje się w okresie letnim (dopłaty do wczasów)</t>
  </si>
  <si>
    <t>Koszty postępowania sądowego i prokuratorskiego</t>
  </si>
  <si>
    <t>Wydatki realizuje się w miarę potrzeb</t>
  </si>
  <si>
    <t>ZPiS</t>
  </si>
  <si>
    <t>Wydział Promocji Miasta i Informacji o Unii Europejskiej</t>
  </si>
  <si>
    <t>Pozostała działalność (75095)</t>
  </si>
  <si>
    <t xml:space="preserve">Dotacja dla Szkolnego Klubu Europejskiego "Esperanto" przy II LO w M-cach; realizacja w II. półroczu b.r. </t>
  </si>
  <si>
    <t>Zakupiono książki prezentujące dorobek kulturalny i gospodarczy Górnego Śląska (1.702,-), zabawki dla dzieci biorących udział w konkursach organizowanych przez Miejski Ośrodek Informacji Europejskiej (83,-), materiały reprezentacyjne, promocja Miasta</t>
  </si>
  <si>
    <t xml:space="preserve">Reklama w mediach (15.802,-), gadżety reklamowe (24.653,-), koordynacja działalności koncertowej zespołów z terenu miasta (19.663,-), festyny rekreacyjno-sportowe, współorganizacja zawodów (5.000,-), współpraca z zagranicą; powiat Enz-Niemcy, Kraljevo-Serbia i Czarnogóra (11.488,-), "Wybierz Europę" (14.635,-), imprezy promujące wejście Polski do UE (5.845,-) </t>
  </si>
  <si>
    <t>WSO</t>
  </si>
  <si>
    <t>Wydział Spraw Obywatelskich</t>
  </si>
  <si>
    <t>Starostwa powiatowe (75020)</t>
  </si>
  <si>
    <t>Druki dowodów osobistych, paszportów z PWPW</t>
  </si>
  <si>
    <t>Zakup tablic rejestracyjnych</t>
  </si>
  <si>
    <t>Pobór podatków, opłat i niepodatkowych należności budżetowych (75047)</t>
  </si>
  <si>
    <t>Prowizja za pobór opłaty targowej</t>
  </si>
  <si>
    <t>Różne rozliczenia finansowe (75814)</t>
  </si>
  <si>
    <t>Świadczenia pieniężne dla żołnierzy rezerwy odbywających ćwiczenia wojskowe; poziom wykonania ma związek z ilością złożonych wniosków o refundację</t>
  </si>
  <si>
    <t>WZK</t>
  </si>
  <si>
    <t>Wydział Zarządzania Kryzysowego</t>
  </si>
  <si>
    <t>Przewóz zwłok z miejsc publicznych do chłodni miejskiej</t>
  </si>
  <si>
    <t>Komendy powiatowe Policji (75405)</t>
  </si>
  <si>
    <t>Należności dzielnicowym z tytułu umundurowania</t>
  </si>
  <si>
    <t>Uposażenia żonierzy zawodowych i nadterminowych oraz funkcjonariuszy</t>
  </si>
  <si>
    <t>Wynagrodzenia i nagrody okolicznościowe dzielnicowych</t>
  </si>
  <si>
    <t>Nagrody roczne dla żołnierzy zawodowych
 i nadterminowych oraz funkcjonariuszy</t>
  </si>
  <si>
    <t>Wypłata "13" dzielnicowych</t>
  </si>
  <si>
    <t>Składki na ubezpieczenia społeczne od wynagrodzeń dzielnicowych</t>
  </si>
  <si>
    <t>Składki na Fundusz Pracy od wynagrodzeń dzielnicowych</t>
  </si>
  <si>
    <t xml:space="preserve">Zakup materiałów i wyposażenia dla dzielnicowych; zwrot kosztów zabezpieczenia lokalu posterunku Policji w Wesołej; koszty zakupu materiałów pędnych i smarów KMP; prezentacja dzielnicowych </t>
  </si>
  <si>
    <t xml:space="preserve">Opłaty czynszu za lokale posterunków Policji (Brzezinka, Brzęczkowice, Wesoła) plan 9.000,-, wykonanie 2.490,-; popularyzacja działalności Policji oraz prezentacja dzielnicowych, plan-5.000,-, </t>
  </si>
  <si>
    <t>Dofinansowano w 50% zakupu dwu pojazdów dla KMP</t>
  </si>
  <si>
    <t xml:space="preserve">Dotacja podmiotowa z budżetu dla jednostek nie 
zaliczanych do sektora finansów publicznych </t>
  </si>
  <si>
    <t>Utrzymanie bieżące OSP (plan 99.000,-, wykonanie 54.000,-); Dofinansowanie zakupu sprzętu skradzionego podczas włamania (łącznie plan 35.000,-, wykonanie 21.000,-)</t>
  </si>
  <si>
    <t>Obrona cywilna (75414)</t>
  </si>
  <si>
    <t>Kontynuacja programu "Bezpieczna szkoła" - zakup nagród i artykułów na poczęstunek dla uczestników konkursu "Bezpieczne gimnazjum" (plan 8.500,-, wykonanie 8.420,-), Kontynuacja programu "Bezpieczne przedszkole" - zakup nagród i artykułów na poczęstunek dla uczestników konkursu "Bezpieczne przedszkole" (plan 1.998,-, wykonanie 1.973,-), Zakup sprzętu i wyposażenia do magazynu OC (plan 300,-); Zakup urządzeń łączności dla PCZK (plan 11.000,-, wykonanie 4.956,-), Organizacja imprezy z okazji "Dnia Strażaka" (plan 2.000,-, wykonanie 1.974,-), Zakup pucharów, dyplomów i książek na nagrody oraz artykułów na poczęstunek w eliminacjacj szkolnych drużyn PCK (plan 1.200,-, wykonanie 1.102,-), Zakup środków do konserwacji i utrzymania magazynu Oddziału Pierwszej Pomocy Medycznej (plan 700,-)</t>
  </si>
  <si>
    <t>Energia dla magazynu OC</t>
  </si>
  <si>
    <t xml:space="preserve">Utrzymanie, przegląd i konserwacja sprzętu w magazynie OC (2.000,-);Konserwacja syren alarmowych (2.000,-) </t>
  </si>
  <si>
    <t>Druk książeczek do kolorowania dla przedszkolaków w ramach realizacji zadania "Bezpieczne przedszkole" (plan 3.002,- wykonanie 3.001,-), Modernizacja systemu powszechnego ostrzegania (plan 11.000,-  wykonanie 5.336,-), Dostarczono urządzenia włączające syreny alarmowe (plan i wykonanie 52,-)</t>
  </si>
  <si>
    <t>Opłacono ubezpieczenie festynu "Bezpieczne gimnazjum" w ramach zadania "Bezpieczna szkoła"</t>
  </si>
  <si>
    <t>Pozostała działalność (75495)</t>
  </si>
  <si>
    <t>Materiały do konserwacji i naprawy sprzętu medycznego oraz materiały jednorazowego użytku</t>
  </si>
  <si>
    <t>WZiSS</t>
  </si>
  <si>
    <t>Wydział Zdrowia i Spraw Społecznych</t>
  </si>
  <si>
    <t>Pokrycie ujemnego wyniku finansowego i przejętych zobowiązań po likwidowanych i przekształcanych jednostkach zaliczanych do sektora finansów publicznych</t>
  </si>
  <si>
    <r>
      <t>Pokrycie straty z działalności  SP ZOZ-ów:                                                                        
1/ Szpital Nr 1    plan</t>
    </r>
    <r>
      <rPr>
        <sz val="16"/>
        <rFont val="Arial"/>
        <family val="2"/>
      </rPr>
      <t xml:space="preserve">  </t>
    </r>
    <r>
      <rPr>
        <sz val="11"/>
        <rFont val="Arial"/>
        <family val="2"/>
      </rPr>
      <t xml:space="preserve">190.000,-  wykonanie </t>
    </r>
    <r>
      <rPr>
        <sz val="9"/>
        <rFont val="Arial"/>
        <family val="2"/>
      </rPr>
      <t xml:space="preserve"> 1</t>
    </r>
    <r>
      <rPr>
        <sz val="11"/>
        <rFont val="Arial"/>
        <family val="2"/>
      </rPr>
      <t>90.000,-       
2/ Szpital Nr 2    plan  580.000,-  wykonanie  580.000,-</t>
    </r>
  </si>
  <si>
    <t>Zakłady opiekuńczo-lecznicze i pielęgnacyjno-opiekuńcze (85117)</t>
  </si>
  <si>
    <t>Dotacja podmiotowa z budżetu dla samodzielnego publicznego zakładu opieki zdrowotnej</t>
  </si>
  <si>
    <t>Prowadzenie Zakładu Rehabilitacyjno-Opiekuńczego dla Dzieci i Młodzieży w zakresie kompleksowej opieki oraz rehabilitacji, w tym: wynagrodzenia, utrzymanie obiektu, usługi pocztowo-telekomunikacyjne</t>
  </si>
  <si>
    <t>Lecznictwo ambulatoryjne (85121)</t>
  </si>
  <si>
    <t>Dotacje celowe z budżetu  na finansowanie lub dofinansowanie kosztów realizacji inwestycji i zakupów inwestycyjnych innych jednostek sektora finansów publicznych</t>
  </si>
  <si>
    <t xml:space="preserve">Środki na dostosowanie obiektów zajmowanych przez SP ZLA zgodnie z programem restrukturyzacji do wymagań techniczno-sanitarnych (Przychodnie ul. Różyckiego 2 i ul. Powstańców 9) </t>
  </si>
  <si>
    <t xml:space="preserve">1) Poradnia Terapii Uzależnienia i Współuzależnienia od Alkoholu-prowadzenie terapii dla osób z problemami alkoholowymi w zakresie  kontynuacji programów (17.400,-),   
 2) Prowadzenie poradnictwa psychologicznego dla dzieci i młodzieży z zaburzeniami emocjonalnymi uwarunkowanymi sytuacją rodzinno-wychowawczą w środowiskach zagrożonych alkoholizmem, w tym: psychoterapia indywidualna, terapia rodzinna,  porady wychowawcze i psychologiczne (9.880,-),
</t>
  </si>
  <si>
    <t xml:space="preserve">Dotacja przedmiotowa z budżetu dla pozostałych jednostek sektora finansów publicznych </t>
  </si>
  <si>
    <t>1) Areszt Śledczy-kontynuacja terapii z osadzonymi w tym: zajęcia edukacyjne i terapeutyczne (7.500,-),
2) Kuratorski Ośrodek Pracy z Młodzieżą-działania profilaktyczno-resocjalizacyjne i terapeutyczne (21.900,-)</t>
  </si>
  <si>
    <t xml:space="preserve">Dotacja przedmiotowa z budżetu dla jednostek nie zaliczanych do sektora finansów publicznych
 </t>
  </si>
  <si>
    <t>Realizacja zadań zgodnie z zawartymi umowami - dofinansowanie realizacji programów profilaktyczno-terapeutycznych: Parafie, ZNP</t>
  </si>
  <si>
    <t>Dotacja celowa z budżetu na finans. lub dofin. zadań zleconych do realizacji stowarzyszeniom, w tym:</t>
  </si>
  <si>
    <t>Realizacja zadań zgodnie z zawartymi umowami, obejmującymi:</t>
  </si>
  <si>
    <t>KA "Ogniwo"</t>
  </si>
  <si>
    <t>Działalność terapeutyczną, organizację obozu, wynagrodz. gospod. i palacza, zakup środków czystości,  materiałów biurowych, utrzymanie pomieszczeń</t>
  </si>
  <si>
    <t>KA "Górnik"</t>
  </si>
  <si>
    <t>Działalność terapeutyczną, organizację obozu, wynagrodz. gospod., zakup środków czystości,  materiałów biurowych i informacyjnych, utrzymanie pomieszczeń</t>
  </si>
  <si>
    <t>Stowarzyszenie "Wsparcie"</t>
  </si>
  <si>
    <t xml:space="preserve">Działalność terapeutyczną, profilaktyczną i szkoleniową, utrzymanie lokalu, remonty bieżące, zakup sprzętu i wyposażenia, środków czystości i materiałów biurowych </t>
  </si>
  <si>
    <t>Stowarzyszenie Rodzin Katolickich</t>
  </si>
  <si>
    <t xml:space="preserve">Dofinansowanie realizacji programu profilaktyczno-terapeutycznego dla dzieci podczas wakacji </t>
  </si>
  <si>
    <t>Stowarzyszenie NADZIEJA</t>
  </si>
  <si>
    <t>Dofinansowanie działalności bieżącej</t>
  </si>
  <si>
    <t>Inne (organizacja imprez, festynów)</t>
  </si>
  <si>
    <t>Dofinansowano realizację programu profilaktyczno-wychowawczego na koloniach organizowanych przez Społeczne Towarzystwo Hospicjum Cordis</t>
  </si>
  <si>
    <t xml:space="preserve">Wypłacono wynagrodzenia za udział w posiedzeniach MKRPA </t>
  </si>
  <si>
    <t>Składki odprowadzane od umów-zleceń</t>
  </si>
  <si>
    <t>Dofinansowano: 1) realizację programu profilaktyczno-wychowawczego na obozie organizowanym przez Zespół Szkół Sportowych, 2) organizację festynu "Bezpieczne Gimnazjum", 3) "Dni Profilaktyki" organizowane przez Zespół Szkół Ponadgimnazjalnych Nr 2 (Wesoła); ponadto: zakupiono tusze do drukarki oraz artykuły spożywcze na festyn profilaktyczny organizowany przez Stowarzyszenie NADZIEJA</t>
  </si>
  <si>
    <t>1/ W szkołach zrealizowano programy profilaktyczne: NOE, Debata i Spójrz Inaczej, 2) Prowadzono punkt konsultacyjny dla osób uzależnionych od środków psychotropowych oraz ich rodzin, 3/Na podstawie zawartych umów zapłacono za 162 wywiady środowiskowe  i 39 opinii o stopniu uzależnienia od alkoholu, 4/Prowadzono dyżury obsługując telefon zaufania,  5/ Zorganizowano szkolenia dla pedagogów i psychologów szkolnych, członków MKRPA,  6/ Zapłacono za przegląd techniczny i naprawę kserokopiarki, 7/ Dofinansowano organizację programu z cyklu "NIEĆPA 2003", "Dni Profilaktyki"</t>
  </si>
  <si>
    <t xml:space="preserve">Koszty przejazdu na szkolenia członków MKRPA </t>
  </si>
  <si>
    <t>Izby wytrzeźwień (85158)</t>
  </si>
  <si>
    <t xml:space="preserve">Partycypacja w kosztach utrzymania Izb Wytrzeźwień w Sosnowcu - zgodnie z zawartym porozumieniem rozliczenie odbywa się na podstawie not obciążeniowych  </t>
  </si>
  <si>
    <t>Pozostała działalność (85195)</t>
  </si>
  <si>
    <r>
      <t>Realizacja umów w zakresie:</t>
    </r>
    <r>
      <rPr>
        <sz val="11"/>
        <rFont val="Arial"/>
        <family val="2"/>
      </rPr>
      <t xml:space="preserve"> 1) Szczepień WZW dzieci-organizator ZLA, 2) Profilaktyki raka piersi poprzez stałe zwiększanie świadomości odnośnie możliwości zapobiegania chorobom nowotworowym sutka u kobiet oraz możliwości powrotu do czynnego życia pomimo przebytej choroby-organizatorzy Szpital Nr 2 i Stowarzyszenie Amazonek TĘCZA, 3) Promocji karmienia naturalnego poprzez edukację kobiet ciężarnych, kobiet po porodzie oraz ojców, wskazującą na konieczność karmienia naturalnego oraz ukazywania sposobów pokonywania problemów-organizator Szpital Nr 1,  4) "Jak zapobiegać stresowi" poprzez promocję zasad zdrowego stylu życia, metod i sposobów zapobiegania chorobom oraz problemom cywilizacyjnym XXI w.-organizator Szpital Nr 2, 5) Programu profilaktyki wad postawy u dzieci z rocznika 1986 r., 6) Programu profilaktycznego dla osób otyłych </t>
    </r>
  </si>
  <si>
    <t>Realizacja wydatków na podstawie zawartych umów obejmujących: PKPS spotkania "Zdrowa starość", wczasy  na działkach 7.000,-; SPN "Skarbek" 4.100,-; Polski Związek Głuchych 1.750,-; PCK 1.750,-; Polski Związek Niewidomych 1.750,-; Towarzystwo Pomocy Dzieciom i Młodzieży z Cukrzycą (realizacja II. półrocze b.r.)</t>
  </si>
  <si>
    <t>Zapłacono za aktualizację zbioru przepisów,  zakupiono artykuły higieniczne dla dzieci oraz kwiaty, puchary dla zwycięzców "Esculapiady" organizowanej przez PCK</t>
  </si>
  <si>
    <t>Dofinansowano organizację tzw. "Białej Soboty" oraz Konferencji "Rodzina i opieka zdrowotna" ponadto zapłacono za dane statystyczne Śląskiego Centrum Zdrowia Publicznego</t>
  </si>
  <si>
    <t>Dotacja celowa z budżetu na finansowanie lub dofinansowanie zadań zleconych do realizacji pozostałym jednostkom nie zaliczanym do sektora finansów publicznych</t>
  </si>
  <si>
    <t>Prowadzenie placówki wsparcia dziennego zapewniającej dzienną opiekę i wychowanie dzieciom z rodzin dysfunkcyjnych (CARITAS Świetlica Terapeutyczna, TPD Świetlica SZANSA)</t>
  </si>
  <si>
    <t>Pozostała działalność (85395)</t>
  </si>
  <si>
    <t>Dofinansowanie Ochronki Ścięcia Św. Jana Chrzciciela, mającej objąć opieką 30 dzieci z rodzin ubogich i zaniedbanych (realizacja w II. pólroczu b.r.)</t>
  </si>
  <si>
    <t>Dotacja celowa z budżetu na finansowanie lub dofinansow. zadań zleconych do realizacji stowarzyszeniom, w tym:</t>
  </si>
  <si>
    <t>Realizacja wydatków na podstawie zawartych umów obejmujących:</t>
  </si>
  <si>
    <t>Stowarzyszenie Rodzin Wielodzietnych</t>
  </si>
  <si>
    <t>Wspomaganie ubogich rodzin wielodzietnych z terenu miasta</t>
  </si>
  <si>
    <t>ST Hospicjum Cordis</t>
  </si>
  <si>
    <t xml:space="preserve">Dofinansowanie działalności ST Hospicjum Cordis, szkolenie wolontariuszy w zakresie opieki hospicyjnej oraz popularyzacja idei domowej opieki hospicyjnej </t>
  </si>
  <si>
    <t>Obywatelski Ruch Obrony Bezrobotnych</t>
  </si>
  <si>
    <t>Utrzymanie biura, szkolenie członków stowarzyszenia, pozyskiwanie miejsc pracy, zabrania otwarte</t>
  </si>
  <si>
    <t>Inne (SPN "Radość", Stowarzyszenie na rzecz Ochrony Zdrowia i Pomocy Społecznej)</t>
  </si>
  <si>
    <t>Zrealizowano program "Pełniejsza rewalidacja młodzieży niepełnosprawnej dzisiaj-większa samodzielność w przyszłości"</t>
  </si>
  <si>
    <t>Zespół Opieki Hospicyjnej</t>
  </si>
  <si>
    <t xml:space="preserve">Zapewnienie domowej opieki  paliatywno-hospicyjnej mieszkańcom miasta cierpiącym na chorobę nowotworową oraz wspieranie ich rodzin </t>
  </si>
  <si>
    <t>PKPS</t>
  </si>
  <si>
    <t>Udzielanie pomocy ludziom najuboższym poprzez prowadzenie magazynu rzeczy używanych oraz wyposażanie i doposażanie mieszkań podopiecznych</t>
  </si>
  <si>
    <t>Zakupiono artykuły spożywcze na spotkanie Żołnierzy AK, słodycze dla dzieci z Domu Dziecka i Rodzinnego Pogotowia Opiekuńczego oraz dofinansowano organizację "Igrzysk Integracyjnych"</t>
  </si>
  <si>
    <t>Ogłoszenia w prasie, organizacje konferencji - realizacja nastąpi w II. półroczu b.r.</t>
  </si>
  <si>
    <t>ZInfor</t>
  </si>
  <si>
    <t>Zespół Informatyki</t>
  </si>
  <si>
    <t>Zakupiono programy na potrzeby Urzędu, tusze, tonery, taśmy, części zamienne</t>
  </si>
  <si>
    <t>Awaryjne naprawy drukarek, komputerów i serwera</t>
  </si>
  <si>
    <t>Nadzór i konserwacja systemów Płace, Podatek i Transfer oraz komputerowej Rejestracji Aktów Stanu Cywilnego, konsultacje w zakresie systemu Dzierżawy i Kasa</t>
  </si>
  <si>
    <t>Zakup aktualizacji Lex Polonica Maxima, programu Kasperski, programu dla ewidencji ludności-realizacja w II. pólroczu b.r.</t>
  </si>
  <si>
    <t>ZOŚiR</t>
  </si>
  <si>
    <t>Zespół Ochrony Środowiska i Rolnictwa</t>
  </si>
  <si>
    <t>01022</t>
  </si>
  <si>
    <t>Zwalczanie chorób zakaźnych zwierząt oraz badanie monitoringowe pozostałości chemicznych i biologicznych w tkankach zwierząt i produktach pochodzenia zwierzęcego (01022)</t>
  </si>
  <si>
    <t>Zakup kolczyków do znakowania zwierząt hodowlanych oraz świadectw miejsca pochodzenia zwierząt zgodnie z zapotrzebowaniem</t>
  </si>
  <si>
    <t>01030</t>
  </si>
  <si>
    <t>Izby Rolnicze (01030)</t>
  </si>
  <si>
    <t>Wpłaty gmin na rzecz izb rolniczych</t>
  </si>
  <si>
    <t>Zgodnie z ustawą o izbach rolniczych dokonano wpłaty 2% od uzyskanych wpływów z podatku rolnego na rzecz Śląskiej Izby Rolniczej</t>
  </si>
  <si>
    <t>01095</t>
  </si>
  <si>
    <t>Pozostała działalność (01095)</t>
  </si>
  <si>
    <t>Dofinansowanie organizacji konkursu i wystawy ptaków (Polski Związek Hodowców Kanarków i Ptaków Egzotycznych) - realizacja w II. półroczu b.r.</t>
  </si>
  <si>
    <t>Zakup paszy na zimowe dokarmianie zwierzyny leśnej (plan 2.500,-) oraz zakup ptaków z hodowli wolierowej (plan 1.000,-)-realizacja w IV. kwartale b.r.</t>
  </si>
  <si>
    <t>Opinie i ekspertyzy wykonuje się zgodne z zapotrzebowaniem</t>
  </si>
  <si>
    <t>02001</t>
  </si>
  <si>
    <t>Gospodarka leśna (02001)</t>
  </si>
  <si>
    <t>Dotychczas nie wystąpiła konieczność wykonywania inwentaryzacji i planów gospodarczych w lasach prywatnych-brak wniosków</t>
  </si>
  <si>
    <t>02002</t>
  </si>
  <si>
    <t>Nadzór na gospodarką leśną (02002)</t>
  </si>
  <si>
    <t>Prowadzenie nadzoru nad lasami będącymi własnościa gminy o powierzchni 17,94 ha; realizacja w IV. kwartale b.r.</t>
  </si>
  <si>
    <t>05002</t>
  </si>
  <si>
    <t>Rybactwo (05002)</t>
  </si>
  <si>
    <t>Nie wystąpiło zapotrzebowanie na zakup kart wędkarskich</t>
  </si>
  <si>
    <t>Środki na zakup baterii i filmu do aparatu fotograficznego; brak zapotrzebowania</t>
  </si>
  <si>
    <t xml:space="preserve">Wywołanie filmu+odbitki, opinie, ekspertyzy dotyczące postępowań administracyjnych, dofinansowanie wydania biuletynu ekologicznego (realizacja w III. kwartale b.r.), ochrona prawna obiektów przyrodniczych (na etapie przygotowawczym; realizacja w II. półroczu b.r.) </t>
  </si>
  <si>
    <t>ZSZ-1</t>
  </si>
  <si>
    <t xml:space="preserve">Zespół Szkół Ponadgminazjalnych r 1 </t>
  </si>
  <si>
    <t>Środki czystości, artykuły biurowe, kancelaryjne, druki, prasa</t>
  </si>
  <si>
    <t>Wydatki na pomoce dydaktyczne, zakup książek do biblioteki szkolnej</t>
  </si>
  <si>
    <t>Naprawy i konserwacje urządzeń i sprzętu, roboty elektryczne</t>
  </si>
  <si>
    <t>Ubezpieczono komputery, rata za budynek przypada w lipcu b.r.</t>
  </si>
  <si>
    <t>Dopłata do czesnego dla nauczycieli studiujących i szkolenie rady pedagogicznej-realizacja w II. półroczu b.r.</t>
  </si>
  <si>
    <t>ZSZ-2</t>
  </si>
  <si>
    <t>Zespół Szkół Ponadgimnazjalnych nr 2</t>
  </si>
  <si>
    <t>Usuwanie awarii, remonty bieżące</t>
  </si>
  <si>
    <t>Usługi telekomunikacyjne, wywóz nieczystości, badania okresowe pracowników, szkolenia, opłata za praktyczną naukę zawodu, wynajem sali gimnastycznej i basenu</t>
  </si>
  <si>
    <t>Ubezpieczenie pracowni komputerowej, rata za budynek szkolny - realizacja w VII. b.r.</t>
  </si>
  <si>
    <t>Lic.H.</t>
  </si>
  <si>
    <t>Zespół Szkół Ponadgimnazjalnych Nr 3</t>
  </si>
  <si>
    <t>Wydatki wynikające z przepisów BHP: zakup mleka dla palaczy c.o.</t>
  </si>
  <si>
    <t>Wydatek realizowany w III. kwartale b.r.</t>
  </si>
  <si>
    <t xml:space="preserve">Wynagrodzenia pracowników, wynagrodzenia z tytułu niezdolności do pracy/poniżej 35 dni/, nagroda jubileuszowa </t>
  </si>
  <si>
    <t>Zakup koksu do kotłowni 13.071,-, materiały biurowe,druki 2.832,-, publikatory 128,-, środki czystości 1.339,-, materiały do remontów 1.981,-, pozostałe materiały 261,-</t>
  </si>
  <si>
    <t>Zakup książek 429,-; pomocy dydaktycznych (mapy, odtwarzacze) 1.010,-</t>
  </si>
  <si>
    <t>Koszt energii 7.142,-, wody 1.013,-, gazu 36,-</t>
  </si>
  <si>
    <t>Wykonano remont instalacji elektrycznej w auli (8.186,-)</t>
  </si>
  <si>
    <t>Prowizja bankowa 1.340,-, usługi telekomunikacyjne i pocztowe 2.646,-, okresowe badania lekarskie 1.079,-, wywóz nieczystości 1.317,-, konserwacja sprzętu 321,-, wynajem sali gimnastycznej 5.358,-, szkolenia 463,-, umowy zlecenia 300,-</t>
  </si>
  <si>
    <t>Podróże służbowe krajowe nauczycieli wyjeżdżających na wycieczki programowe, itp.</t>
  </si>
  <si>
    <t>Ubezpieczenie budynku szkoły - realizacja w późniejszym terminie</t>
  </si>
  <si>
    <t>Podatek od nieruchomości za pomieszczenia wynajmowane na prowadzenie działalności gospodarczej (sklepik szkolny)</t>
  </si>
  <si>
    <t>Zakup materiałów biurowych,druków, publikatorów, środków czystości</t>
  </si>
  <si>
    <t>ZSS</t>
  </si>
  <si>
    <t>Zespół Szkół Specjalnych</t>
  </si>
  <si>
    <t>SP-Sp</t>
  </si>
  <si>
    <t>Szkoły podstawowe specjalne (80102)</t>
  </si>
  <si>
    <t>Zapomogi zdrowotne, ekwiwalenty pracownicze - realizacja planowana na IV kwartał b.r.</t>
  </si>
  <si>
    <t>Dodatkowe wynagrodzenie za 2002 r.</t>
  </si>
  <si>
    <t>Prenumeraty, materiały biurowe, środki czystości</t>
  </si>
  <si>
    <t>Zakup książek, pomocy dydaktycznych dla "klas życia" realizowane zgodnie z zapotrzebowaniem</t>
  </si>
  <si>
    <t>Energia elektryczna 7.775,-, gaz 34.020,-, woda 2.391,-</t>
  </si>
  <si>
    <t xml:space="preserve">Zakup usług remontowych </t>
  </si>
  <si>
    <t xml:space="preserve">Usunięto awarię instalacji kanalizacji 1.258,-, bieżące przeglądy urządzeń technicznych 941,-, przegląd instalacji c.o. przed sezonem </t>
  </si>
  <si>
    <t>Zakup usług zdrowotnych</t>
  </si>
  <si>
    <t>Umowa na usługi lekarza pediatry w gabinecie szkolnym</t>
  </si>
  <si>
    <t>Badania pracownicze, szkolenia, wywóz nieczystości, opłaty telefoniczne i bankowe, basen</t>
  </si>
  <si>
    <t>Zwrot kosztów podróży służbowych</t>
  </si>
  <si>
    <t>Polisy ubezpieczeniowe majątku szkoły - termin realizacji X. b.r.</t>
  </si>
  <si>
    <t xml:space="preserve">Świadczenia urlopowe pedagogów, wczasy, zielone szkoły </t>
  </si>
  <si>
    <t>Podatek od nieruchomości za wynajmowane boisko</t>
  </si>
  <si>
    <t>G-Sp.</t>
  </si>
  <si>
    <t>Gimnazja specjalne (80111)</t>
  </si>
  <si>
    <t>Wynagrodzenia pracowników, nadgodziny, nagrody jubileuszowe</t>
  </si>
  <si>
    <t xml:space="preserve">Składki na ubezpieczenia społeczne </t>
  </si>
  <si>
    <t xml:space="preserve">Składki na FP </t>
  </si>
  <si>
    <t>Materiały biurowe do obsługi pracowni komputerowej, uzupełnienie wyposażenia pracowni przedmiotowych</t>
  </si>
  <si>
    <t>Zakup książek i pomocy do pracowni realizowane w okresie wakacyjnym (zgodnie z zapotrzebowaniem)</t>
  </si>
  <si>
    <t>Badania pracownicze, opłaty telekomunikacyjne, szkolenia pracowników</t>
  </si>
  <si>
    <t>Składki na ubezpieczenia społeczne opiekuna dzieci dowożonych</t>
  </si>
  <si>
    <t>Zakup usług transportowych, umowa opiekuna dzieci dowożonych</t>
  </si>
  <si>
    <t>Sz.Z.-Spec.</t>
  </si>
  <si>
    <t>Szkoły zawodowe specjalne (80134)</t>
  </si>
  <si>
    <t>Realizacja zgodnie z zapotrzebowaniem; zakup wyposażenia do pracowni zawodowych w III. kwartale b.r.</t>
  </si>
  <si>
    <t xml:space="preserve">Zakup pomocy dydaktycznych do pracowni kucharstwa i warsztatów ślusarskich realizowany jest zgodnie z zapotrzebowaniem </t>
  </si>
  <si>
    <t>Badania pracownicze, wynajem warsztatów szkolnych, szkolenia pracownicze</t>
  </si>
  <si>
    <t xml:space="preserve">Świadczenia urlopowe pedagogów, bony  </t>
  </si>
  <si>
    <t>Dopłata do czesnego dla nauczycieli studiujących - realizacja w II. półroczu b.r.</t>
  </si>
  <si>
    <t>Zakup materiałow biurowych</t>
  </si>
  <si>
    <t>Zakup biletów, usługi ksero</t>
  </si>
  <si>
    <t>Wyjazdy integracyjne do szkół partnerskich w Niemczech</t>
  </si>
  <si>
    <t>Polisy ubezpieczeniowe dla uczestników wyjazdów</t>
  </si>
  <si>
    <t>Środki na  pokrycie kosztów wyżywienia pracowników kuchni szkolnej</t>
  </si>
  <si>
    <t xml:space="preserve">Świadczenia urlopowe pedagogów, wczasy adm/obsł., zielona szkoła,  bony  </t>
  </si>
  <si>
    <t>Żłobek</t>
  </si>
  <si>
    <t>Żłobek Miejski</t>
  </si>
  <si>
    <t>Żłobki (85305)</t>
  </si>
  <si>
    <t>Wypłacono "13" pensję za 2002 rok</t>
  </si>
  <si>
    <t>Środki czystości, materiały biurowe, program komputerowy, materiały do remontów, drobny sprzęt gospodarczy</t>
  </si>
  <si>
    <t>Zakupów dokonywano zgodnie z zapotrzebowaniem</t>
  </si>
  <si>
    <t xml:space="preserve">Apteczka pierwszej pomocy zostanie uzupełniona w II. półroczu </t>
  </si>
  <si>
    <t xml:space="preserve">Koszty energii elektrycznej, wody, gazu i c.o. </t>
  </si>
  <si>
    <t>Środki na usuwanie awarii i konserwacje instalacji</t>
  </si>
  <si>
    <t>Opłaty pocztowe, telekomunikacyjne, ZOM, prowizja bankowa, badania lekarskie pracowników, szkolenia</t>
  </si>
  <si>
    <t>Koszty wyjazdów służbowych</t>
  </si>
  <si>
    <t>Środki na ubezpieczenie budynku oraz gotówki w kasie</t>
  </si>
  <si>
    <t>Środki za pożyczki zwrotne na remonty mieszkań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</si>
</sst>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.00"/>
    <numFmt numFmtId="167" formatCode="0"/>
    <numFmt numFmtId="168" formatCode="0.00;[RED]0.00"/>
    <numFmt numFmtId="169" formatCode="#,##0.00"/>
    <numFmt numFmtId="170" formatCode="#,##0.00;[RED]#,##0.00"/>
    <numFmt numFmtId="171" formatCode="#,##0;[RED]#,##0"/>
    <numFmt numFmtId="172" formatCode="_-* #,##0.00\ _z_ł_-;\-* #,##0.00\ _z_ł_-;_-* \-??\ _z_ł_-;_-@_-"/>
    <numFmt numFmtId="173" formatCode="@"/>
  </numFmts>
  <fonts count="12">
    <font>
      <sz val="12"/>
      <name val="Times New Roman CE"/>
      <family val="1"/>
    </font>
    <font>
      <sz val="10"/>
      <name val="Arial"/>
      <family val="0"/>
    </font>
    <font>
      <sz val="10"/>
      <name val="Arial CE"/>
      <family val="2"/>
    </font>
    <font>
      <sz val="10"/>
      <name val="Times New Roman CE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Lucida Sans Unicode"/>
      <family val="2"/>
    </font>
    <font>
      <b/>
      <sz val="10"/>
      <name val="Arial"/>
      <family val="2"/>
    </font>
    <font>
      <b/>
      <sz val="11"/>
      <name val="Lucida Sans Unicode"/>
      <family val="2"/>
    </font>
    <font>
      <sz val="16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60">
    <xf numFmtId="164" fontId="0" fillId="0" borderId="0" xfId="0" applyAlignment="1">
      <alignment/>
    </xf>
    <xf numFmtId="164" fontId="0" fillId="0" borderId="0" xfId="0" applyFont="1" applyAlignment="1">
      <alignment vertical="top"/>
    </xf>
    <xf numFmtId="164" fontId="0" fillId="0" borderId="0" xfId="0" applyAlignment="1">
      <alignment vertical="top"/>
    </xf>
    <xf numFmtId="164" fontId="3" fillId="0" borderId="0" xfId="0" applyFon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Font="1" applyAlignment="1">
      <alignment horizontal="left" vertical="top" wrapText="1"/>
    </xf>
    <xf numFmtId="164" fontId="0" fillId="0" borderId="0" xfId="0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Alignment="1">
      <alignment horizontal="center" vertical="top"/>
    </xf>
    <xf numFmtId="164" fontId="1" fillId="0" borderId="0" xfId="0" applyFont="1" applyBorder="1" applyAlignment="1">
      <alignment/>
    </xf>
    <xf numFmtId="164" fontId="5" fillId="0" borderId="0" xfId="0" applyFont="1" applyBorder="1" applyAlignment="1">
      <alignment horizontal="center" vertical="top"/>
    </xf>
    <xf numFmtId="164" fontId="7" fillId="0" borderId="0" xfId="0" applyFont="1" applyBorder="1" applyAlignment="1">
      <alignment/>
    </xf>
    <xf numFmtId="164" fontId="4" fillId="0" borderId="0" xfId="0" applyFont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5" fillId="0" borderId="2" xfId="0" applyFont="1" applyBorder="1" applyAlignment="1">
      <alignment horizontal="center" vertical="top" wrapText="1"/>
    </xf>
    <xf numFmtId="167" fontId="5" fillId="0" borderId="2" xfId="0" applyNumberFormat="1" applyFont="1" applyBorder="1" applyAlignment="1">
      <alignment horizontal="center" vertical="top" wrapText="1"/>
    </xf>
    <xf numFmtId="167" fontId="8" fillId="0" borderId="2" xfId="0" applyNumberFormat="1" applyFont="1" applyBorder="1" applyAlignment="1">
      <alignment horizontal="center" vertical="center" textRotation="90" wrapText="1"/>
    </xf>
    <xf numFmtId="167" fontId="5" fillId="0" borderId="3" xfId="0" applyNumberFormat="1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top" wrapText="1"/>
    </xf>
    <xf numFmtId="167" fontId="5" fillId="0" borderId="3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164" fontId="5" fillId="2" borderId="2" xfId="0" applyFont="1" applyFill="1" applyBorder="1" applyAlignment="1">
      <alignment vertical="top" wrapText="1"/>
    </xf>
    <xf numFmtId="167" fontId="5" fillId="2" borderId="2" xfId="0" applyNumberFormat="1" applyFont="1" applyFill="1" applyBorder="1" applyAlignment="1">
      <alignment vertical="top" wrapText="1"/>
    </xf>
    <xf numFmtId="167" fontId="8" fillId="2" borderId="2" xfId="0" applyNumberFormat="1" applyFont="1" applyFill="1" applyBorder="1" applyAlignment="1">
      <alignment vertical="top" wrapText="1"/>
    </xf>
    <xf numFmtId="167" fontId="5" fillId="2" borderId="3" xfId="0" applyNumberFormat="1" applyFont="1" applyFill="1" applyBorder="1" applyAlignment="1">
      <alignment vertical="top" wrapText="1"/>
    </xf>
    <xf numFmtId="164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/>
    </xf>
    <xf numFmtId="165" fontId="5" fillId="2" borderId="2" xfId="0" applyNumberFormat="1" applyFont="1" applyFill="1" applyBorder="1" applyAlignment="1">
      <alignment horizontal="right" vertical="top"/>
    </xf>
    <xf numFmtId="168" fontId="5" fillId="2" borderId="2" xfId="0" applyNumberFormat="1" applyFont="1" applyFill="1" applyBorder="1" applyAlignment="1">
      <alignment vertical="top" wrapText="1"/>
    </xf>
    <xf numFmtId="166" fontId="5" fillId="2" borderId="2" xfId="0" applyNumberFormat="1" applyFont="1" applyFill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5" fillId="3" borderId="2" xfId="0" applyFont="1" applyFill="1" applyBorder="1" applyAlignment="1">
      <alignment vertical="top" wrapText="1"/>
    </xf>
    <xf numFmtId="167" fontId="5" fillId="3" borderId="2" xfId="0" applyNumberFormat="1" applyFont="1" applyFill="1" applyBorder="1" applyAlignment="1">
      <alignment vertical="top" wrapText="1"/>
    </xf>
    <xf numFmtId="167" fontId="8" fillId="3" borderId="2" xfId="0" applyNumberFormat="1" applyFont="1" applyFill="1" applyBorder="1" applyAlignment="1">
      <alignment vertical="top" wrapText="1"/>
    </xf>
    <xf numFmtId="167" fontId="5" fillId="3" borderId="3" xfId="0" applyNumberFormat="1" applyFont="1" applyFill="1" applyBorder="1" applyAlignment="1">
      <alignment vertical="top" wrapText="1"/>
    </xf>
    <xf numFmtId="164" fontId="5" fillId="3" borderId="2" xfId="0" applyFont="1" applyFill="1" applyBorder="1" applyAlignment="1">
      <alignment horizontal="center" vertical="top" wrapText="1"/>
    </xf>
    <xf numFmtId="165" fontId="5" fillId="3" borderId="2" xfId="0" applyNumberFormat="1" applyFont="1" applyFill="1" applyBorder="1" applyAlignment="1">
      <alignment horizontal="center" vertical="top"/>
    </xf>
    <xf numFmtId="165" fontId="5" fillId="3" borderId="2" xfId="0" applyNumberFormat="1" applyFont="1" applyFill="1" applyBorder="1" applyAlignment="1">
      <alignment horizontal="right" vertical="top"/>
    </xf>
    <xf numFmtId="168" fontId="5" fillId="3" borderId="2" xfId="0" applyNumberFormat="1" applyFont="1" applyFill="1" applyBorder="1" applyAlignment="1">
      <alignment vertical="top" wrapText="1"/>
    </xf>
    <xf numFmtId="169" fontId="5" fillId="3" borderId="2" xfId="0" applyNumberFormat="1" applyFont="1" applyFill="1" applyBorder="1" applyAlignment="1">
      <alignment horizontal="left" vertical="top" wrapText="1"/>
    </xf>
    <xf numFmtId="169" fontId="7" fillId="3" borderId="0" xfId="0" applyNumberFormat="1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vertical="top" wrapText="1"/>
    </xf>
    <xf numFmtId="167" fontId="5" fillId="0" borderId="0" xfId="0" applyNumberFormat="1" applyFont="1" applyFill="1" applyBorder="1" applyAlignment="1">
      <alignment vertical="top" wrapText="1"/>
    </xf>
    <xf numFmtId="167" fontId="8" fillId="0" borderId="0" xfId="0" applyNumberFormat="1" applyFont="1" applyFill="1" applyBorder="1" applyAlignment="1">
      <alignment vertical="top" wrapText="1"/>
    </xf>
    <xf numFmtId="167" fontId="5" fillId="0" borderId="5" xfId="0" applyNumberFormat="1" applyFont="1" applyFill="1" applyBorder="1" applyAlignment="1">
      <alignment vertical="top" wrapText="1"/>
    </xf>
    <xf numFmtId="164" fontId="5" fillId="0" borderId="3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vertical="top" wrapText="1"/>
    </xf>
    <xf numFmtId="168" fontId="5" fillId="0" borderId="5" xfId="0" applyNumberFormat="1" applyFont="1" applyFill="1" applyBorder="1" applyAlignment="1">
      <alignment vertical="top" wrapText="1"/>
    </xf>
    <xf numFmtId="169" fontId="5" fillId="0" borderId="6" xfId="0" applyNumberFormat="1" applyFont="1" applyFill="1" applyBorder="1" applyAlignment="1">
      <alignment horizontal="left" vertical="top" wrapText="1"/>
    </xf>
    <xf numFmtId="169" fontId="5" fillId="0" borderId="7" xfId="0" applyNumberFormat="1" applyFont="1" applyFill="1" applyBorder="1" applyAlignment="1">
      <alignment horizontal="left" vertical="top" wrapText="1"/>
    </xf>
    <xf numFmtId="169" fontId="5" fillId="0" borderId="5" xfId="0" applyNumberFormat="1" applyFont="1" applyFill="1" applyBorder="1" applyAlignment="1">
      <alignment horizontal="left" vertical="top" wrapText="1"/>
    </xf>
    <xf numFmtId="164" fontId="5" fillId="0" borderId="2" xfId="0" applyFont="1" applyFill="1" applyBorder="1" applyAlignment="1">
      <alignment vertical="top" wrapText="1"/>
    </xf>
    <xf numFmtId="167" fontId="5" fillId="0" borderId="2" xfId="0" applyNumberFormat="1" applyFont="1" applyFill="1" applyBorder="1" applyAlignment="1">
      <alignment vertical="top" wrapText="1"/>
    </xf>
    <xf numFmtId="167" fontId="8" fillId="0" borderId="2" xfId="0" applyNumberFormat="1" applyFont="1" applyFill="1" applyBorder="1" applyAlignment="1">
      <alignment vertical="top" wrapText="1"/>
    </xf>
    <xf numFmtId="167" fontId="5" fillId="0" borderId="3" xfId="0" applyNumberFormat="1" applyFont="1" applyFill="1" applyBorder="1" applyAlignment="1">
      <alignment vertical="top" wrapText="1"/>
    </xf>
    <xf numFmtId="164" fontId="5" fillId="0" borderId="2" xfId="0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vertical="top" wrapText="1"/>
    </xf>
    <xf numFmtId="168" fontId="5" fillId="0" borderId="2" xfId="0" applyNumberFormat="1" applyFont="1" applyFill="1" applyBorder="1" applyAlignment="1">
      <alignment vertical="top" wrapText="1"/>
    </xf>
    <xf numFmtId="166" fontId="5" fillId="0" borderId="2" xfId="0" applyNumberFormat="1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  <xf numFmtId="167" fontId="5" fillId="4" borderId="2" xfId="0" applyNumberFormat="1" applyFont="1" applyFill="1" applyBorder="1" applyAlignment="1">
      <alignment vertical="top" wrapText="1"/>
    </xf>
    <xf numFmtId="167" fontId="8" fillId="4" borderId="2" xfId="0" applyNumberFormat="1" applyFont="1" applyFill="1" applyBorder="1" applyAlignment="1">
      <alignment vertical="top" wrapText="1"/>
    </xf>
    <xf numFmtId="167" fontId="5" fillId="4" borderId="3" xfId="0" applyNumberFormat="1" applyFont="1" applyFill="1" applyBorder="1" applyAlignment="1">
      <alignment vertical="top" wrapText="1"/>
    </xf>
    <xf numFmtId="164" fontId="5" fillId="4" borderId="2" xfId="0" applyFont="1" applyFill="1" applyBorder="1" applyAlignment="1">
      <alignment horizontal="center" vertical="top" wrapText="1"/>
    </xf>
    <xf numFmtId="165" fontId="5" fillId="4" borderId="2" xfId="0" applyNumberFormat="1" applyFont="1" applyFill="1" applyBorder="1" applyAlignment="1">
      <alignment horizontal="right" vertical="top"/>
    </xf>
    <xf numFmtId="168" fontId="5" fillId="4" borderId="2" xfId="0" applyNumberFormat="1" applyFont="1" applyFill="1" applyBorder="1" applyAlignment="1">
      <alignment vertical="top" wrapText="1"/>
    </xf>
    <xf numFmtId="166" fontId="5" fillId="4" borderId="2" xfId="0" applyNumberFormat="1" applyFont="1" applyFill="1" applyBorder="1" applyAlignment="1">
      <alignment horizontal="left" vertical="top" wrapText="1"/>
    </xf>
    <xf numFmtId="164" fontId="7" fillId="4" borderId="0" xfId="0" applyFont="1" applyFill="1" applyBorder="1" applyAlignment="1">
      <alignment vertical="top"/>
    </xf>
    <xf numFmtId="167" fontId="5" fillId="0" borderId="8" xfId="0" applyNumberFormat="1" applyFont="1" applyFill="1" applyBorder="1" applyAlignment="1">
      <alignment vertical="top" wrapText="1"/>
    </xf>
    <xf numFmtId="167" fontId="8" fillId="0" borderId="8" xfId="0" applyNumberFormat="1" applyFont="1" applyFill="1" applyBorder="1" applyAlignment="1">
      <alignment vertical="top" wrapText="1"/>
    </xf>
    <xf numFmtId="167" fontId="5" fillId="0" borderId="9" xfId="0" applyNumberFormat="1" applyFont="1" applyFill="1" applyBorder="1" applyAlignment="1">
      <alignment vertical="top" wrapText="1"/>
    </xf>
    <xf numFmtId="164" fontId="5" fillId="0" borderId="8" xfId="0" applyFont="1" applyFill="1" applyBorder="1" applyAlignment="1">
      <alignment horizontal="center" vertical="top" wrapText="1"/>
    </xf>
    <xf numFmtId="165" fontId="5" fillId="0" borderId="8" xfId="0" applyNumberFormat="1" applyFont="1" applyFill="1" applyBorder="1" applyAlignment="1">
      <alignment horizontal="right" vertical="top"/>
    </xf>
    <xf numFmtId="168" fontId="5" fillId="0" borderId="8" xfId="0" applyNumberFormat="1" applyFont="1" applyFill="1" applyBorder="1" applyAlignment="1">
      <alignment vertical="top" wrapText="1"/>
    </xf>
    <xf numFmtId="164" fontId="5" fillId="5" borderId="2" xfId="0" applyFont="1" applyFill="1" applyBorder="1" applyAlignment="1">
      <alignment vertical="top" wrapText="1"/>
    </xf>
    <xf numFmtId="164" fontId="5" fillId="5" borderId="8" xfId="0" applyFont="1" applyFill="1" applyBorder="1" applyAlignment="1">
      <alignment vertical="top" wrapText="1"/>
    </xf>
    <xf numFmtId="164" fontId="8" fillId="5" borderId="8" xfId="0" applyFont="1" applyFill="1" applyBorder="1" applyAlignment="1">
      <alignment vertical="top" wrapText="1"/>
    </xf>
    <xf numFmtId="164" fontId="5" fillId="5" borderId="9" xfId="0" applyFont="1" applyFill="1" applyBorder="1" applyAlignment="1">
      <alignment vertical="top" wrapText="1"/>
    </xf>
    <xf numFmtId="165" fontId="5" fillId="5" borderId="8" xfId="0" applyNumberFormat="1" applyFont="1" applyFill="1" applyBorder="1" applyAlignment="1">
      <alignment vertical="top" wrapText="1"/>
    </xf>
    <xf numFmtId="168" fontId="5" fillId="5" borderId="8" xfId="0" applyNumberFormat="1" applyFont="1" applyFill="1" applyBorder="1" applyAlignment="1">
      <alignment vertical="top" wrapText="1"/>
    </xf>
    <xf numFmtId="166" fontId="5" fillId="5" borderId="2" xfId="0" applyNumberFormat="1" applyFont="1" applyFill="1" applyBorder="1" applyAlignment="1">
      <alignment horizontal="left" vertical="top" wrapText="1"/>
    </xf>
    <xf numFmtId="164" fontId="9" fillId="0" borderId="0" xfId="0" applyFont="1" applyBorder="1" applyAlignment="1">
      <alignment/>
    </xf>
    <xf numFmtId="165" fontId="5" fillId="0" borderId="2" xfId="0" applyNumberFormat="1" applyFont="1" applyFill="1" applyBorder="1" applyAlignment="1">
      <alignment vertical="top" wrapText="1"/>
    </xf>
    <xf numFmtId="168" fontId="5" fillId="0" borderId="3" xfId="0" applyNumberFormat="1" applyFont="1" applyFill="1" applyBorder="1" applyAlignment="1">
      <alignment vertical="top" wrapText="1"/>
    </xf>
    <xf numFmtId="166" fontId="5" fillId="0" borderId="10" xfId="0" applyNumberFormat="1" applyFont="1" applyFill="1" applyBorder="1" applyAlignment="1">
      <alignment horizontal="left" vertical="top" wrapText="1"/>
    </xf>
    <xf numFmtId="164" fontId="9" fillId="0" borderId="0" xfId="0" applyFont="1" applyFill="1" applyBorder="1" applyAlignment="1">
      <alignment/>
    </xf>
    <xf numFmtId="164" fontId="4" fillId="0" borderId="2" xfId="0" applyFont="1" applyFill="1" applyBorder="1" applyAlignment="1">
      <alignment vertical="top" wrapText="1"/>
    </xf>
    <xf numFmtId="167" fontId="4" fillId="0" borderId="2" xfId="0" applyNumberFormat="1" applyFont="1" applyFill="1" applyBorder="1" applyAlignment="1">
      <alignment vertical="top" wrapText="1"/>
    </xf>
    <xf numFmtId="164" fontId="8" fillId="0" borderId="10" xfId="0" applyFont="1" applyFill="1" applyBorder="1" applyAlignment="1">
      <alignment vertical="top"/>
    </xf>
    <xf numFmtId="167" fontId="4" fillId="0" borderId="3" xfId="0" applyNumberFormat="1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vertical="top" wrapText="1"/>
    </xf>
    <xf numFmtId="168" fontId="4" fillId="0" borderId="3" xfId="0" applyNumberFormat="1" applyFont="1" applyFill="1" applyBorder="1" applyAlignment="1">
      <alignment vertical="top" wrapText="1"/>
    </xf>
    <xf numFmtId="166" fontId="4" fillId="0" borderId="11" xfId="0" applyNumberFormat="1" applyFont="1" applyFill="1" applyBorder="1" applyAlignment="1">
      <alignment horizontal="left" vertical="top" wrapText="1"/>
    </xf>
    <xf numFmtId="164" fontId="9" fillId="0" borderId="0" xfId="0" applyFont="1" applyFill="1" applyBorder="1" applyAlignment="1">
      <alignment vertical="top"/>
    </xf>
    <xf numFmtId="164" fontId="8" fillId="0" borderId="11" xfId="0" applyFont="1" applyFill="1" applyBorder="1" applyAlignment="1">
      <alignment vertical="top"/>
    </xf>
    <xf numFmtId="164" fontId="7" fillId="0" borderId="0" xfId="0" applyFont="1" applyFill="1" applyBorder="1" applyAlignment="1">
      <alignment vertical="top"/>
    </xf>
    <xf numFmtId="164" fontId="8" fillId="0" borderId="8" xfId="0" applyFont="1" applyFill="1" applyBorder="1" applyAlignment="1">
      <alignment vertical="top"/>
    </xf>
    <xf numFmtId="166" fontId="5" fillId="0" borderId="11" xfId="0" applyNumberFormat="1" applyFont="1" applyFill="1" applyBorder="1" applyAlignment="1">
      <alignment horizontal="left" vertical="top" wrapText="1"/>
    </xf>
    <xf numFmtId="164" fontId="1" fillId="0" borderId="8" xfId="0" applyFont="1" applyFill="1" applyBorder="1" applyAlignment="1">
      <alignment vertical="top"/>
    </xf>
    <xf numFmtId="166" fontId="4" fillId="0" borderId="8" xfId="0" applyNumberFormat="1" applyFont="1" applyFill="1" applyBorder="1" applyAlignment="1">
      <alignment horizontal="left" vertical="top" wrapText="1"/>
    </xf>
    <xf numFmtId="164" fontId="4" fillId="0" borderId="2" xfId="0" applyFont="1" applyBorder="1" applyAlignment="1">
      <alignment vertical="top" wrapText="1"/>
    </xf>
    <xf numFmtId="164" fontId="1" fillId="0" borderId="2" xfId="0" applyFont="1" applyBorder="1" applyAlignment="1">
      <alignment vertical="top" wrapText="1"/>
    </xf>
    <xf numFmtId="164" fontId="4" fillId="0" borderId="3" xfId="0" applyFont="1" applyBorder="1" applyAlignment="1">
      <alignment vertical="top" wrapText="1"/>
    </xf>
    <xf numFmtId="165" fontId="4" fillId="0" borderId="2" xfId="0" applyNumberFormat="1" applyFont="1" applyBorder="1" applyAlignment="1">
      <alignment vertical="top" wrapText="1"/>
    </xf>
    <xf numFmtId="166" fontId="4" fillId="0" borderId="2" xfId="0" applyNumberFormat="1" applyFont="1" applyFill="1" applyBorder="1" applyAlignment="1">
      <alignment horizontal="left" vertical="top" wrapText="1"/>
    </xf>
    <xf numFmtId="164" fontId="8" fillId="5" borderId="2" xfId="0" applyFont="1" applyFill="1" applyBorder="1" applyAlignment="1">
      <alignment vertical="top" wrapText="1"/>
    </xf>
    <xf numFmtId="164" fontId="5" fillId="5" borderId="3" xfId="0" applyFont="1" applyFill="1" applyBorder="1" applyAlignment="1">
      <alignment vertical="top" wrapText="1"/>
    </xf>
    <xf numFmtId="165" fontId="5" fillId="5" borderId="2" xfId="0" applyNumberFormat="1" applyFont="1" applyFill="1" applyBorder="1" applyAlignment="1">
      <alignment vertical="top" wrapText="1"/>
    </xf>
    <xf numFmtId="168" fontId="5" fillId="5" borderId="2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left" vertical="top" wrapText="1"/>
    </xf>
    <xf numFmtId="168" fontId="4" fillId="0" borderId="2" xfId="0" applyNumberFormat="1" applyFont="1" applyFill="1" applyBorder="1" applyAlignment="1">
      <alignment vertical="top" wrapText="1"/>
    </xf>
    <xf numFmtId="164" fontId="1" fillId="0" borderId="2" xfId="0" applyFont="1" applyFill="1" applyBorder="1" applyAlignment="1">
      <alignment vertical="top" wrapText="1"/>
    </xf>
    <xf numFmtId="164" fontId="4" fillId="0" borderId="3" xfId="0" applyFont="1" applyFill="1" applyBorder="1" applyAlignment="1">
      <alignment vertical="top" wrapText="1"/>
    </xf>
    <xf numFmtId="164" fontId="7" fillId="0" borderId="0" xfId="0" applyFont="1" applyFill="1" applyBorder="1" applyAlignment="1">
      <alignment/>
    </xf>
    <xf numFmtId="165" fontId="4" fillId="0" borderId="2" xfId="0" applyNumberFormat="1" applyFont="1" applyFill="1" applyBorder="1" applyAlignment="1">
      <alignment vertical="top"/>
    </xf>
    <xf numFmtId="164" fontId="4" fillId="0" borderId="8" xfId="0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vertical="top"/>
    </xf>
    <xf numFmtId="168" fontId="4" fillId="0" borderId="8" xfId="0" applyNumberFormat="1" applyFont="1" applyFill="1" applyBorder="1" applyAlignment="1">
      <alignment vertical="top" wrapText="1"/>
    </xf>
    <xf numFmtId="167" fontId="1" fillId="0" borderId="2" xfId="0" applyNumberFormat="1" applyFont="1" applyFill="1" applyBorder="1" applyAlignment="1">
      <alignment vertical="top" wrapText="1"/>
    </xf>
    <xf numFmtId="167" fontId="1" fillId="0" borderId="11" xfId="0" applyNumberFormat="1" applyFont="1" applyFill="1" applyBorder="1" applyAlignment="1">
      <alignment vertical="top" wrapText="1"/>
    </xf>
    <xf numFmtId="167" fontId="4" fillId="0" borderId="6" xfId="0" applyNumberFormat="1" applyFont="1" applyFill="1" applyBorder="1" applyAlignment="1">
      <alignment vertical="top" wrapText="1"/>
    </xf>
    <xf numFmtId="166" fontId="4" fillId="0" borderId="11" xfId="0" applyNumberFormat="1" applyFont="1" applyFill="1" applyBorder="1" applyAlignment="1">
      <alignment horizontal="left" vertical="top" wrapText="1" shrinkToFit="1"/>
    </xf>
    <xf numFmtId="164" fontId="1" fillId="0" borderId="10" xfId="0" applyFont="1" applyFill="1" applyBorder="1" applyAlignment="1">
      <alignment vertical="top"/>
    </xf>
    <xf numFmtId="164" fontId="1" fillId="0" borderId="11" xfId="0" applyFont="1" applyFill="1" applyBorder="1" applyAlignment="1">
      <alignment vertical="top"/>
    </xf>
    <xf numFmtId="166" fontId="4" fillId="0" borderId="2" xfId="0" applyNumberFormat="1" applyFont="1" applyBorder="1" applyAlignment="1">
      <alignment horizontal="left" vertical="top" wrapText="1"/>
    </xf>
    <xf numFmtId="167" fontId="5" fillId="0" borderId="6" xfId="0" applyNumberFormat="1" applyFont="1" applyFill="1" applyBorder="1" applyAlignment="1">
      <alignment vertical="top" wrapText="1"/>
    </xf>
    <xf numFmtId="168" fontId="4" fillId="0" borderId="9" xfId="0" applyNumberFormat="1" applyFont="1" applyFill="1" applyBorder="1" applyAlignment="1">
      <alignment vertical="top" wrapText="1"/>
    </xf>
    <xf numFmtId="167" fontId="1" fillId="0" borderId="10" xfId="0" applyNumberFormat="1" applyFont="1" applyFill="1" applyBorder="1" applyAlignment="1">
      <alignment vertical="top" wrapText="1"/>
    </xf>
    <xf numFmtId="166" fontId="4" fillId="0" borderId="8" xfId="0" applyNumberFormat="1" applyFont="1" applyFill="1" applyBorder="1" applyAlignment="1">
      <alignment horizontal="left" vertical="top" wrapText="1" shrinkToFit="1"/>
    </xf>
    <xf numFmtId="165" fontId="5" fillId="0" borderId="2" xfId="0" applyNumberFormat="1" applyFont="1" applyFill="1" applyBorder="1" applyAlignment="1">
      <alignment vertical="top"/>
    </xf>
    <xf numFmtId="167" fontId="4" fillId="0" borderId="8" xfId="0" applyNumberFormat="1" applyFont="1" applyFill="1" applyBorder="1" applyAlignment="1">
      <alignment vertical="top" wrapText="1"/>
    </xf>
    <xf numFmtId="167" fontId="4" fillId="0" borderId="9" xfId="0" applyNumberFormat="1" applyFont="1" applyFill="1" applyBorder="1" applyAlignment="1">
      <alignment vertical="top" wrapText="1"/>
    </xf>
    <xf numFmtId="164" fontId="8" fillId="0" borderId="2" xfId="0" applyFont="1" applyFill="1" applyBorder="1" applyAlignment="1">
      <alignment vertical="top"/>
    </xf>
    <xf numFmtId="164" fontId="4" fillId="0" borderId="11" xfId="0" applyFont="1" applyFill="1" applyBorder="1" applyAlignment="1">
      <alignment horizontal="left" vertical="top" wrapText="1"/>
    </xf>
    <xf numFmtId="164" fontId="4" fillId="0" borderId="11" xfId="0" applyFont="1" applyFill="1" applyBorder="1" applyAlignment="1">
      <alignment horizontal="left" vertical="top" wrapText="1" shrinkToFit="1"/>
    </xf>
    <xf numFmtId="164" fontId="4" fillId="0" borderId="8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vertical="top" wrapText="1"/>
    </xf>
    <xf numFmtId="164" fontId="5" fillId="0" borderId="11" xfId="0" applyFont="1" applyFill="1" applyBorder="1" applyAlignment="1">
      <alignment horizontal="left" vertical="top" wrapText="1"/>
    </xf>
    <xf numFmtId="164" fontId="1" fillId="0" borderId="8" xfId="0" applyFont="1" applyBorder="1" applyAlignment="1">
      <alignment vertical="top" wrapText="1"/>
    </xf>
    <xf numFmtId="165" fontId="4" fillId="0" borderId="8" xfId="0" applyNumberFormat="1" applyFont="1" applyFill="1" applyBorder="1" applyAlignment="1">
      <alignment horizontal="right" vertical="top" wrapText="1"/>
    </xf>
    <xf numFmtId="168" fontId="4" fillId="0" borderId="9" xfId="0" applyNumberFormat="1" applyFont="1" applyFill="1" applyBorder="1" applyAlignment="1">
      <alignment horizontal="right" vertical="top" wrapText="1"/>
    </xf>
    <xf numFmtId="164" fontId="5" fillId="5" borderId="2" xfId="0" applyFont="1" applyFill="1" applyBorder="1" applyAlignment="1">
      <alignment vertical="top"/>
    </xf>
    <xf numFmtId="164" fontId="5" fillId="5" borderId="2" xfId="0" applyFont="1" applyFill="1" applyBorder="1" applyAlignment="1">
      <alignment horizontal="center" vertical="top" wrapText="1"/>
    </xf>
    <xf numFmtId="164" fontId="8" fillId="5" borderId="2" xfId="0" applyFont="1" applyFill="1" applyBorder="1" applyAlignment="1">
      <alignment horizontal="center" vertical="top" wrapText="1"/>
    </xf>
    <xf numFmtId="164" fontId="5" fillId="5" borderId="3" xfId="0" applyFont="1" applyFill="1" applyBorder="1" applyAlignment="1">
      <alignment horizontal="center" vertical="top" wrapText="1"/>
    </xf>
    <xf numFmtId="164" fontId="5" fillId="5" borderId="2" xfId="0" applyFont="1" applyFill="1" applyBorder="1" applyAlignment="1">
      <alignment horizontal="left" vertical="top" wrapText="1"/>
    </xf>
    <xf numFmtId="165" fontId="5" fillId="5" borderId="2" xfId="0" applyNumberFormat="1" applyFont="1" applyFill="1" applyBorder="1" applyAlignment="1">
      <alignment horizontal="right" vertical="top" wrapText="1"/>
    </xf>
    <xf numFmtId="169" fontId="5" fillId="5" borderId="3" xfId="0" applyNumberFormat="1" applyFont="1" applyFill="1" applyBorder="1" applyAlignment="1">
      <alignment horizontal="right" vertical="top" wrapText="1"/>
    </xf>
    <xf numFmtId="164" fontId="9" fillId="5" borderId="0" xfId="0" applyFont="1" applyFill="1" applyBorder="1" applyAlignment="1">
      <alignment vertical="top"/>
    </xf>
    <xf numFmtId="164" fontId="5" fillId="0" borderId="2" xfId="0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170" fontId="5" fillId="0" borderId="3" xfId="0" applyNumberFormat="1" applyFont="1" applyFill="1" applyBorder="1" applyAlignment="1">
      <alignment horizontal="right" vertical="top" wrapText="1"/>
    </xf>
    <xf numFmtId="171" fontId="9" fillId="0" borderId="0" xfId="0" applyNumberFormat="1" applyFont="1" applyFill="1" applyBorder="1" applyAlignment="1">
      <alignment horizontal="right" vertical="top"/>
    </xf>
    <xf numFmtId="164" fontId="4" fillId="0" borderId="2" xfId="0" applyFont="1" applyFill="1" applyBorder="1" applyAlignment="1">
      <alignment horizontal="center" vertical="top" wrapText="1"/>
    </xf>
    <xf numFmtId="164" fontId="4" fillId="0" borderId="3" xfId="0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170" fontId="4" fillId="0" borderId="3" xfId="0" applyNumberFormat="1" applyFont="1" applyFill="1" applyBorder="1" applyAlignment="1">
      <alignment horizontal="right" vertical="top" wrapText="1"/>
    </xf>
    <xf numFmtId="171" fontId="7" fillId="0" borderId="0" xfId="0" applyNumberFormat="1" applyFont="1" applyFill="1" applyBorder="1" applyAlignment="1">
      <alignment horizontal="right" vertical="top"/>
    </xf>
    <xf numFmtId="164" fontId="4" fillId="0" borderId="2" xfId="0" applyFont="1" applyFill="1" applyBorder="1" applyAlignment="1">
      <alignment horizontal="right" vertical="top" wrapText="1"/>
    </xf>
    <xf numFmtId="164" fontId="4" fillId="0" borderId="3" xfId="0" applyFont="1" applyFill="1" applyBorder="1" applyAlignment="1">
      <alignment horizontal="right" vertical="top" wrapText="1"/>
    </xf>
    <xf numFmtId="171" fontId="9" fillId="0" borderId="0" xfId="0" applyNumberFormat="1" applyFont="1" applyFill="1" applyBorder="1" applyAlignment="1">
      <alignment vertical="top"/>
    </xf>
    <xf numFmtId="170" fontId="4" fillId="0" borderId="2" xfId="0" applyNumberFormat="1" applyFont="1" applyFill="1" applyBorder="1" applyAlignment="1">
      <alignment horizontal="right" vertical="top" wrapText="1"/>
    </xf>
    <xf numFmtId="164" fontId="9" fillId="0" borderId="6" xfId="0" applyFont="1" applyBorder="1" applyAlignment="1">
      <alignment/>
    </xf>
    <xf numFmtId="164" fontId="9" fillId="0" borderId="2" xfId="0" applyFont="1" applyBorder="1" applyAlignment="1">
      <alignment/>
    </xf>
    <xf numFmtId="164" fontId="5" fillId="0" borderId="8" xfId="0" applyFont="1" applyFill="1" applyBorder="1" applyAlignment="1">
      <alignment vertical="top" wrapText="1"/>
    </xf>
    <xf numFmtId="165" fontId="5" fillId="0" borderId="8" xfId="0" applyNumberFormat="1" applyFont="1" applyFill="1" applyBorder="1" applyAlignment="1">
      <alignment vertical="top" wrapText="1"/>
    </xf>
    <xf numFmtId="164" fontId="4" fillId="0" borderId="2" xfId="0" applyFont="1" applyFill="1" applyBorder="1" applyAlignment="1">
      <alignment vertical="top"/>
    </xf>
    <xf numFmtId="164" fontId="1" fillId="0" borderId="10" xfId="0" applyFont="1" applyFill="1" applyBorder="1" applyAlignment="1">
      <alignment vertical="top" wrapText="1"/>
    </xf>
    <xf numFmtId="164" fontId="1" fillId="0" borderId="11" xfId="0" applyFont="1" applyFill="1" applyBorder="1" applyAlignment="1">
      <alignment vertical="top" wrapText="1"/>
    </xf>
    <xf numFmtId="164" fontId="1" fillId="0" borderId="8" xfId="0" applyFont="1" applyFill="1" applyBorder="1" applyAlignment="1">
      <alignment vertical="top" wrapText="1"/>
    </xf>
    <xf numFmtId="164" fontId="4" fillId="0" borderId="2" xfId="0" applyFont="1" applyBorder="1" applyAlignment="1">
      <alignment vertical="top"/>
    </xf>
    <xf numFmtId="164" fontId="1" fillId="0" borderId="2" xfId="0" applyFont="1" applyBorder="1" applyAlignment="1">
      <alignment vertical="top"/>
    </xf>
    <xf numFmtId="164" fontId="4" fillId="0" borderId="3" xfId="0" applyFont="1" applyBorder="1" applyAlignment="1">
      <alignment vertical="top"/>
    </xf>
    <xf numFmtId="165" fontId="4" fillId="0" borderId="2" xfId="0" applyNumberFormat="1" applyFont="1" applyBorder="1" applyAlignment="1">
      <alignment vertical="top"/>
    </xf>
    <xf numFmtId="164" fontId="7" fillId="0" borderId="6" xfId="0" applyFont="1" applyBorder="1" applyAlignment="1">
      <alignment/>
    </xf>
    <xf numFmtId="164" fontId="7" fillId="0" borderId="2" xfId="0" applyFont="1" applyBorder="1" applyAlignment="1">
      <alignment/>
    </xf>
    <xf numFmtId="164" fontId="5" fillId="0" borderId="10" xfId="0" applyFont="1" applyFill="1" applyBorder="1" applyAlignment="1">
      <alignment vertical="top" wrapText="1"/>
    </xf>
    <xf numFmtId="164" fontId="8" fillId="0" borderId="2" xfId="0" applyFont="1" applyFill="1" applyBorder="1" applyAlignment="1">
      <alignment vertical="top" wrapText="1"/>
    </xf>
    <xf numFmtId="164" fontId="5" fillId="0" borderId="3" xfId="0" applyFont="1" applyFill="1" applyBorder="1" applyAlignment="1">
      <alignment vertical="top" wrapText="1"/>
    </xf>
    <xf numFmtId="169" fontId="5" fillId="0" borderId="3" xfId="0" applyNumberFormat="1" applyFont="1" applyFill="1" applyBorder="1" applyAlignment="1">
      <alignment vertical="top" wrapText="1"/>
    </xf>
    <xf numFmtId="164" fontId="4" fillId="0" borderId="10" xfId="0" applyFont="1" applyFill="1" applyBorder="1" applyAlignment="1">
      <alignment vertical="top" wrapText="1"/>
    </xf>
    <xf numFmtId="169" fontId="4" fillId="0" borderId="2" xfId="0" applyNumberFormat="1" applyFont="1" applyFill="1" applyBorder="1" applyAlignment="1">
      <alignment vertical="top" wrapText="1"/>
    </xf>
    <xf numFmtId="169" fontId="4" fillId="0" borderId="3" xfId="0" applyNumberFormat="1" applyFont="1" applyFill="1" applyBorder="1" applyAlignment="1">
      <alignment vertical="top" wrapText="1"/>
    </xf>
    <xf numFmtId="164" fontId="5" fillId="0" borderId="2" xfId="0" applyFont="1" applyFill="1" applyBorder="1" applyAlignment="1">
      <alignment vertical="top"/>
    </xf>
    <xf numFmtId="164" fontId="5" fillId="0" borderId="3" xfId="0" applyFont="1" applyFill="1" applyBorder="1" applyAlignment="1">
      <alignment vertical="top"/>
    </xf>
    <xf numFmtId="171" fontId="5" fillId="0" borderId="2" xfId="0" applyNumberFormat="1" applyFont="1" applyFill="1" applyBorder="1" applyAlignment="1">
      <alignment vertical="top"/>
    </xf>
    <xf numFmtId="171" fontId="9" fillId="0" borderId="0" xfId="0" applyNumberFormat="1" applyFont="1" applyFill="1" applyBorder="1" applyAlignment="1">
      <alignment/>
    </xf>
    <xf numFmtId="164" fontId="4" fillId="0" borderId="3" xfId="0" applyFont="1" applyFill="1" applyBorder="1" applyAlignment="1">
      <alignment vertical="top"/>
    </xf>
    <xf numFmtId="171" fontId="4" fillId="0" borderId="2" xfId="0" applyNumberFormat="1" applyFont="1" applyFill="1" applyBorder="1" applyAlignment="1">
      <alignment vertical="top"/>
    </xf>
    <xf numFmtId="171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 vertical="top" wrapText="1"/>
    </xf>
    <xf numFmtId="171" fontId="9" fillId="0" borderId="0" xfId="0" applyNumberFormat="1" applyFont="1" applyFill="1" applyBorder="1" applyAlignment="1">
      <alignment vertical="top" wrapText="1"/>
    </xf>
    <xf numFmtId="164" fontId="9" fillId="0" borderId="0" xfId="0" applyFont="1" applyFill="1" applyBorder="1" applyAlignment="1">
      <alignment vertical="top" wrapText="1"/>
    </xf>
    <xf numFmtId="167" fontId="8" fillId="0" borderId="10" xfId="0" applyNumberFormat="1" applyFont="1" applyFill="1" applyBorder="1" applyAlignment="1">
      <alignment vertical="top" wrapText="1"/>
    </xf>
    <xf numFmtId="167" fontId="8" fillId="0" borderId="11" xfId="0" applyNumberFormat="1" applyFont="1" applyFill="1" applyBorder="1" applyAlignment="1">
      <alignment vertical="top" wrapText="1"/>
    </xf>
    <xf numFmtId="164" fontId="4" fillId="0" borderId="0" xfId="0" applyFont="1" applyFill="1" applyAlignment="1">
      <alignment vertical="top"/>
    </xf>
    <xf numFmtId="168" fontId="5" fillId="0" borderId="9" xfId="0" applyNumberFormat="1" applyFont="1" applyFill="1" applyBorder="1" applyAlignment="1">
      <alignment vertical="top" wrapText="1"/>
    </xf>
    <xf numFmtId="166" fontId="5" fillId="0" borderId="8" xfId="0" applyNumberFormat="1" applyFont="1" applyFill="1" applyBorder="1" applyAlignment="1">
      <alignment horizontal="left" vertical="top" wrapText="1"/>
    </xf>
    <xf numFmtId="164" fontId="4" fillId="0" borderId="11" xfId="0" applyFont="1" applyFill="1" applyBorder="1" applyAlignment="1">
      <alignment/>
    </xf>
    <xf numFmtId="165" fontId="4" fillId="0" borderId="8" xfId="20" applyNumberFormat="1" applyFont="1" applyFill="1" applyBorder="1" applyAlignment="1">
      <alignment vertical="top" wrapText="1"/>
      <protection/>
    </xf>
    <xf numFmtId="165" fontId="4" fillId="0" borderId="2" xfId="20" applyNumberFormat="1" applyFont="1" applyFill="1" applyBorder="1" applyAlignment="1">
      <alignment vertical="top" wrapText="1"/>
      <protection/>
    </xf>
    <xf numFmtId="167" fontId="1" fillId="0" borderId="8" xfId="0" applyNumberFormat="1" applyFont="1" applyFill="1" applyBorder="1" applyAlignment="1">
      <alignment vertical="top" wrapText="1"/>
    </xf>
    <xf numFmtId="164" fontId="8" fillId="5" borderId="2" xfId="0" applyFont="1" applyFill="1" applyBorder="1" applyAlignment="1">
      <alignment vertical="top"/>
    </xf>
    <xf numFmtId="164" fontId="5" fillId="5" borderId="3" xfId="0" applyFont="1" applyFill="1" applyBorder="1" applyAlignment="1">
      <alignment vertical="top"/>
    </xf>
    <xf numFmtId="170" fontId="5" fillId="5" borderId="2" xfId="0" applyNumberFormat="1" applyFont="1" applyFill="1" applyBorder="1" applyAlignment="1">
      <alignment vertical="top"/>
    </xf>
    <xf numFmtId="164" fontId="4" fillId="0" borderId="10" xfId="0" applyFont="1" applyFill="1" applyBorder="1" applyAlignment="1">
      <alignment vertical="top"/>
    </xf>
    <xf numFmtId="167" fontId="5" fillId="0" borderId="10" xfId="0" applyNumberFormat="1" applyFont="1" applyFill="1" applyBorder="1" applyAlignment="1">
      <alignment vertical="top"/>
    </xf>
    <xf numFmtId="167" fontId="8" fillId="0" borderId="2" xfId="0" applyNumberFormat="1" applyFont="1" applyFill="1" applyBorder="1" applyAlignment="1">
      <alignment vertical="top"/>
    </xf>
    <xf numFmtId="167" fontId="5" fillId="0" borderId="2" xfId="0" applyNumberFormat="1" applyFont="1" applyFill="1" applyBorder="1" applyAlignment="1">
      <alignment vertical="top"/>
    </xf>
    <xf numFmtId="167" fontId="5" fillId="0" borderId="3" xfId="0" applyNumberFormat="1" applyFont="1" applyFill="1" applyBorder="1" applyAlignment="1">
      <alignment vertical="top"/>
    </xf>
    <xf numFmtId="170" fontId="5" fillId="0" borderId="3" xfId="0" applyNumberFormat="1" applyFont="1" applyFill="1" applyBorder="1" applyAlignment="1">
      <alignment vertical="top"/>
    </xf>
    <xf numFmtId="164" fontId="4" fillId="0" borderId="11" xfId="0" applyFont="1" applyFill="1" applyBorder="1" applyAlignment="1">
      <alignment vertical="top"/>
    </xf>
    <xf numFmtId="167" fontId="5" fillId="0" borderId="11" xfId="0" applyNumberFormat="1" applyFont="1" applyFill="1" applyBorder="1" applyAlignment="1">
      <alignment vertical="top"/>
    </xf>
    <xf numFmtId="167" fontId="1" fillId="0" borderId="11" xfId="0" applyNumberFormat="1" applyFont="1" applyFill="1" applyBorder="1" applyAlignment="1">
      <alignment vertical="top"/>
    </xf>
    <xf numFmtId="167" fontId="4" fillId="0" borderId="2" xfId="0" applyNumberFormat="1" applyFont="1" applyFill="1" applyBorder="1" applyAlignment="1">
      <alignment vertical="top"/>
    </xf>
    <xf numFmtId="167" fontId="4" fillId="0" borderId="3" xfId="0" applyNumberFormat="1" applyFont="1" applyFill="1" applyBorder="1" applyAlignment="1">
      <alignment vertical="top"/>
    </xf>
    <xf numFmtId="170" fontId="4" fillId="0" borderId="3" xfId="0" applyNumberFormat="1" applyFont="1" applyFill="1" applyBorder="1" applyAlignment="1">
      <alignment vertical="top"/>
    </xf>
    <xf numFmtId="167" fontId="1" fillId="0" borderId="10" xfId="0" applyNumberFormat="1" applyFont="1" applyFill="1" applyBorder="1" applyAlignment="1">
      <alignment vertical="top"/>
    </xf>
    <xf numFmtId="170" fontId="4" fillId="0" borderId="2" xfId="0" applyNumberFormat="1" applyFont="1" applyFill="1" applyBorder="1" applyAlignment="1">
      <alignment vertical="top"/>
    </xf>
    <xf numFmtId="167" fontId="4" fillId="0" borderId="7" xfId="0" applyNumberFormat="1" applyFont="1" applyFill="1" applyBorder="1" applyAlignment="1">
      <alignment vertical="top" wrapText="1"/>
    </xf>
    <xf numFmtId="169" fontId="5" fillId="5" borderId="2" xfId="0" applyNumberFormat="1" applyFont="1" applyFill="1" applyBorder="1" applyAlignment="1">
      <alignment vertical="top" wrapText="1"/>
    </xf>
    <xf numFmtId="167" fontId="5" fillId="0" borderId="10" xfId="0" applyNumberFormat="1" applyFont="1" applyFill="1" applyBorder="1" applyAlignment="1">
      <alignment vertical="top" wrapText="1"/>
    </xf>
    <xf numFmtId="164" fontId="5" fillId="0" borderId="11" xfId="0" applyFont="1" applyFill="1" applyBorder="1" applyAlignment="1">
      <alignment vertical="top" wrapText="1"/>
    </xf>
    <xf numFmtId="167" fontId="5" fillId="0" borderId="11" xfId="0" applyNumberFormat="1" applyFont="1" applyFill="1" applyBorder="1" applyAlignment="1">
      <alignment vertical="top" wrapText="1"/>
    </xf>
    <xf numFmtId="167" fontId="5" fillId="0" borderId="4" xfId="0" applyNumberFormat="1" applyFont="1" applyFill="1" applyBorder="1" applyAlignment="1">
      <alignment vertical="top" wrapText="1"/>
    </xf>
    <xf numFmtId="169" fontId="4" fillId="0" borderId="9" xfId="0" applyNumberFormat="1" applyFont="1" applyFill="1" applyBorder="1" applyAlignment="1">
      <alignment vertical="top" wrapText="1"/>
    </xf>
    <xf numFmtId="165" fontId="4" fillId="0" borderId="10" xfId="0" applyNumberFormat="1" applyFont="1" applyFill="1" applyBorder="1" applyAlignment="1">
      <alignment vertical="top"/>
    </xf>
    <xf numFmtId="165" fontId="5" fillId="0" borderId="10" xfId="0" applyNumberFormat="1" applyFont="1" applyFill="1" applyBorder="1" applyAlignment="1">
      <alignment vertical="top"/>
    </xf>
    <xf numFmtId="164" fontId="4" fillId="0" borderId="8" xfId="0" applyFont="1" applyFill="1" applyBorder="1" applyAlignment="1">
      <alignment horizontal="left" vertical="top" wrapText="1" shrinkToFit="1"/>
    </xf>
    <xf numFmtId="168" fontId="4" fillId="0" borderId="10" xfId="0" applyNumberFormat="1" applyFont="1" applyFill="1" applyBorder="1" applyAlignment="1">
      <alignment vertical="top" wrapText="1"/>
    </xf>
    <xf numFmtId="167" fontId="4" fillId="0" borderId="4" xfId="0" applyNumberFormat="1" applyFont="1" applyFill="1" applyBorder="1" applyAlignment="1">
      <alignment vertical="top" wrapText="1"/>
    </xf>
    <xf numFmtId="164" fontId="4" fillId="0" borderId="11" xfId="0" applyFont="1" applyFill="1" applyBorder="1" applyAlignment="1">
      <alignment vertical="top" wrapText="1"/>
    </xf>
    <xf numFmtId="164" fontId="5" fillId="0" borderId="10" xfId="0" applyFont="1" applyFill="1" applyBorder="1" applyAlignment="1">
      <alignment vertical="top"/>
    </xf>
    <xf numFmtId="165" fontId="5" fillId="0" borderId="3" xfId="0" applyNumberFormat="1" applyFont="1" applyFill="1" applyBorder="1" applyAlignment="1">
      <alignment vertical="top"/>
    </xf>
    <xf numFmtId="164" fontId="5" fillId="0" borderId="4" xfId="0" applyFont="1" applyFill="1" applyBorder="1" applyAlignment="1">
      <alignment vertical="top"/>
    </xf>
    <xf numFmtId="164" fontId="4" fillId="0" borderId="6" xfId="0" applyFont="1" applyFill="1" applyBorder="1" applyAlignment="1">
      <alignment vertical="top"/>
    </xf>
    <xf numFmtId="164" fontId="5" fillId="0" borderId="11" xfId="0" applyFont="1" applyFill="1" applyBorder="1" applyAlignment="1">
      <alignment vertical="top"/>
    </xf>
    <xf numFmtId="164" fontId="5" fillId="0" borderId="8" xfId="0" applyFont="1" applyFill="1" applyBorder="1" applyAlignment="1">
      <alignment vertical="top"/>
    </xf>
    <xf numFmtId="164" fontId="1" fillId="0" borderId="2" xfId="0" applyFont="1" applyFill="1" applyBorder="1" applyAlignment="1">
      <alignment vertical="top"/>
    </xf>
    <xf numFmtId="167" fontId="4" fillId="0" borderId="12" xfId="0" applyNumberFormat="1" applyFont="1" applyFill="1" applyBorder="1" applyAlignment="1">
      <alignment vertical="top" wrapText="1"/>
    </xf>
    <xf numFmtId="165" fontId="4" fillId="0" borderId="12" xfId="0" applyNumberFormat="1" applyFont="1" applyFill="1" applyBorder="1" applyAlignment="1">
      <alignment vertical="top" wrapText="1"/>
    </xf>
    <xf numFmtId="165" fontId="4" fillId="0" borderId="11" xfId="0" applyNumberFormat="1" applyFont="1" applyFill="1" applyBorder="1" applyAlignment="1">
      <alignment vertical="top" wrapText="1"/>
    </xf>
    <xf numFmtId="169" fontId="5" fillId="0" borderId="2" xfId="0" applyNumberFormat="1" applyFont="1" applyFill="1" applyBorder="1" applyAlignment="1">
      <alignment vertical="top" wrapText="1"/>
    </xf>
    <xf numFmtId="167" fontId="4" fillId="0" borderId="11" xfId="0" applyNumberFormat="1" applyFont="1" applyFill="1" applyBorder="1" applyAlignment="1">
      <alignment vertical="top" wrapText="1"/>
    </xf>
    <xf numFmtId="164" fontId="4" fillId="0" borderId="12" xfId="0" applyFont="1" applyFill="1" applyBorder="1" applyAlignment="1">
      <alignment vertical="top" wrapText="1"/>
    </xf>
    <xf numFmtId="165" fontId="5" fillId="0" borderId="10" xfId="0" applyNumberFormat="1" applyFont="1" applyFill="1" applyBorder="1" applyAlignment="1">
      <alignment vertical="top" wrapText="1"/>
    </xf>
    <xf numFmtId="164" fontId="4" fillId="3" borderId="10" xfId="0" applyFont="1" applyFill="1" applyBorder="1" applyAlignment="1">
      <alignment vertical="top" wrapText="1"/>
    </xf>
    <xf numFmtId="164" fontId="4" fillId="3" borderId="12" xfId="0" applyFont="1" applyFill="1" applyBorder="1" applyAlignment="1">
      <alignment vertical="top" wrapText="1"/>
    </xf>
    <xf numFmtId="165" fontId="4" fillId="0" borderId="10" xfId="0" applyNumberFormat="1" applyFont="1" applyFill="1" applyBorder="1" applyAlignment="1">
      <alignment vertical="top" wrapText="1"/>
    </xf>
    <xf numFmtId="164" fontId="5" fillId="0" borderId="12" xfId="0" applyFont="1" applyFill="1" applyBorder="1" applyAlignment="1">
      <alignment vertical="top" wrapText="1"/>
    </xf>
    <xf numFmtId="169" fontId="5" fillId="0" borderId="10" xfId="0" applyNumberFormat="1" applyFont="1" applyFill="1" applyBorder="1" applyAlignment="1">
      <alignment vertical="top" wrapText="1"/>
    </xf>
    <xf numFmtId="169" fontId="4" fillId="0" borderId="10" xfId="0" applyNumberFormat="1" applyFont="1" applyFill="1" applyBorder="1" applyAlignment="1">
      <alignment vertical="top" wrapText="1"/>
    </xf>
    <xf numFmtId="164" fontId="5" fillId="4" borderId="3" xfId="0" applyFont="1" applyFill="1" applyBorder="1" applyAlignment="1">
      <alignment horizontal="center" vertical="top" wrapText="1"/>
    </xf>
    <xf numFmtId="164" fontId="5" fillId="4" borderId="5" xfId="0" applyFont="1" applyFill="1" applyBorder="1" applyAlignment="1">
      <alignment horizontal="center" vertical="top" wrapText="1"/>
    </xf>
    <xf numFmtId="164" fontId="5" fillId="4" borderId="6" xfId="0" applyFont="1" applyFill="1" applyBorder="1" applyAlignment="1">
      <alignment horizontal="center" vertical="top" wrapText="1"/>
    </xf>
    <xf numFmtId="169" fontId="5" fillId="0" borderId="9" xfId="0" applyNumberFormat="1" applyFont="1" applyFill="1" applyBorder="1" applyAlignment="1">
      <alignment vertical="top" wrapText="1"/>
    </xf>
    <xf numFmtId="167" fontId="5" fillId="0" borderId="12" xfId="0" applyNumberFormat="1" applyFont="1" applyFill="1" applyBorder="1" applyAlignment="1">
      <alignment vertical="top" wrapText="1"/>
    </xf>
    <xf numFmtId="169" fontId="4" fillId="0" borderId="2" xfId="0" applyNumberFormat="1" applyFont="1" applyFill="1" applyBorder="1" applyAlignment="1">
      <alignment horizontal="right" vertical="top" wrapText="1"/>
    </xf>
    <xf numFmtId="167" fontId="4" fillId="0" borderId="10" xfId="0" applyNumberFormat="1" applyFont="1" applyFill="1" applyBorder="1" applyAlignment="1">
      <alignment vertical="top" wrapText="1"/>
    </xf>
    <xf numFmtId="164" fontId="5" fillId="0" borderId="0" xfId="0" applyFont="1" applyFill="1" applyBorder="1" applyAlignment="1">
      <alignment vertical="top"/>
    </xf>
    <xf numFmtId="169" fontId="4" fillId="0" borderId="12" xfId="0" applyNumberFormat="1" applyFont="1" applyFill="1" applyBorder="1" applyAlignment="1">
      <alignment vertical="top" wrapText="1"/>
    </xf>
    <xf numFmtId="165" fontId="9" fillId="0" borderId="0" xfId="0" applyNumberFormat="1" applyFont="1" applyFill="1" applyBorder="1" applyAlignment="1">
      <alignment/>
    </xf>
    <xf numFmtId="165" fontId="4" fillId="0" borderId="8" xfId="0" applyNumberFormat="1" applyFont="1" applyFill="1" applyBorder="1" applyAlignment="1">
      <alignment vertical="center" wrapText="1"/>
    </xf>
    <xf numFmtId="169" fontId="4" fillId="0" borderId="9" xfId="0" applyNumberFormat="1" applyFont="1" applyFill="1" applyBorder="1" applyAlignment="1">
      <alignment vertical="center" wrapText="1"/>
    </xf>
    <xf numFmtId="171" fontId="5" fillId="0" borderId="3" xfId="0" applyNumberFormat="1" applyFont="1" applyFill="1" applyBorder="1" applyAlignment="1">
      <alignment vertical="top"/>
    </xf>
    <xf numFmtId="171" fontId="4" fillId="0" borderId="8" xfId="0" applyNumberFormat="1" applyFont="1" applyFill="1" applyBorder="1" applyAlignment="1">
      <alignment vertical="top"/>
    </xf>
    <xf numFmtId="171" fontId="5" fillId="0" borderId="8" xfId="0" applyNumberFormat="1" applyFont="1" applyFill="1" applyBorder="1" applyAlignment="1">
      <alignment vertical="top"/>
    </xf>
    <xf numFmtId="171" fontId="4" fillId="0" borderId="8" xfId="0" applyNumberFormat="1" applyFont="1" applyFill="1" applyBorder="1" applyAlignment="1">
      <alignment vertical="top" wrapText="1"/>
    </xf>
    <xf numFmtId="171" fontId="5" fillId="0" borderId="8" xfId="0" applyNumberFormat="1" applyFont="1" applyFill="1" applyBorder="1" applyAlignment="1">
      <alignment vertical="top" wrapText="1"/>
    </xf>
    <xf numFmtId="164" fontId="1" fillId="0" borderId="4" xfId="0" applyFont="1" applyFill="1" applyBorder="1" applyAlignment="1">
      <alignment vertical="top"/>
    </xf>
    <xf numFmtId="164" fontId="8" fillId="0" borderId="4" xfId="0" applyFont="1" applyFill="1" applyBorder="1" applyAlignment="1">
      <alignment vertical="top"/>
    </xf>
    <xf numFmtId="167" fontId="1" fillId="0" borderId="4" xfId="0" applyNumberFormat="1" applyFont="1" applyFill="1" applyBorder="1" applyAlignment="1">
      <alignment vertical="top" wrapText="1"/>
    </xf>
    <xf numFmtId="165" fontId="4" fillId="0" borderId="2" xfId="15" applyNumberFormat="1" applyFont="1" applyFill="1" applyBorder="1" applyAlignment="1" applyProtection="1">
      <alignment vertical="top" wrapText="1"/>
      <protection/>
    </xf>
    <xf numFmtId="166" fontId="4" fillId="0" borderId="11" xfId="15" applyNumberFormat="1" applyFont="1" applyFill="1" applyBorder="1" applyAlignment="1" applyProtection="1">
      <alignment horizontal="left" vertical="top" wrapText="1"/>
      <protection/>
    </xf>
    <xf numFmtId="169" fontId="5" fillId="0" borderId="8" xfId="0" applyNumberFormat="1" applyFont="1" applyFill="1" applyBorder="1" applyAlignment="1">
      <alignment vertical="top" wrapText="1"/>
    </xf>
    <xf numFmtId="164" fontId="5" fillId="0" borderId="0" xfId="0" applyFont="1" applyFill="1" applyBorder="1" applyAlignment="1">
      <alignment vertical="top" wrapText="1"/>
    </xf>
    <xf numFmtId="164" fontId="8" fillId="0" borderId="0" xfId="0" applyFont="1" applyFill="1" applyBorder="1" applyAlignment="1">
      <alignment vertical="top"/>
    </xf>
    <xf numFmtId="164" fontId="4" fillId="0" borderId="0" xfId="0" applyFont="1" applyAlignment="1">
      <alignment vertical="top"/>
    </xf>
    <xf numFmtId="166" fontId="4" fillId="0" borderId="11" xfId="0" applyNumberFormat="1" applyFont="1" applyBorder="1" applyAlignment="1">
      <alignment horizontal="left" vertical="top" wrapText="1"/>
    </xf>
    <xf numFmtId="164" fontId="4" fillId="0" borderId="4" xfId="0" applyFont="1" applyFill="1" applyBorder="1" applyAlignment="1">
      <alignment vertical="top"/>
    </xf>
    <xf numFmtId="167" fontId="5" fillId="5" borderId="2" xfId="0" applyNumberFormat="1" applyFont="1" applyFill="1" applyBorder="1" applyAlignment="1">
      <alignment vertical="top" wrapText="1"/>
    </xf>
    <xf numFmtId="167" fontId="8" fillId="5" borderId="2" xfId="0" applyNumberFormat="1" applyFont="1" applyFill="1" applyBorder="1" applyAlignment="1">
      <alignment vertical="top" wrapText="1"/>
    </xf>
    <xf numFmtId="167" fontId="5" fillId="5" borderId="3" xfId="0" applyNumberFormat="1" applyFont="1" applyFill="1" applyBorder="1" applyAlignment="1">
      <alignment vertical="top" wrapText="1"/>
    </xf>
    <xf numFmtId="164" fontId="9" fillId="0" borderId="0" xfId="0" applyFont="1" applyBorder="1" applyAlignment="1">
      <alignment vertical="top"/>
    </xf>
    <xf numFmtId="165" fontId="4" fillId="0" borderId="0" xfId="0" applyNumberFormat="1" applyFont="1" applyFill="1" applyBorder="1" applyAlignment="1">
      <alignment vertical="top" wrapText="1"/>
    </xf>
    <xf numFmtId="169" fontId="4" fillId="0" borderId="4" xfId="0" applyNumberFormat="1" applyFont="1" applyFill="1" applyBorder="1" applyAlignment="1">
      <alignment vertical="top" wrapText="1"/>
    </xf>
    <xf numFmtId="164" fontId="5" fillId="0" borderId="9" xfId="0" applyFont="1" applyFill="1" applyBorder="1" applyAlignment="1">
      <alignment vertical="top" wrapText="1"/>
    </xf>
    <xf numFmtId="167" fontId="5" fillId="0" borderId="1" xfId="0" applyNumberFormat="1" applyFont="1" applyFill="1" applyBorder="1" applyAlignment="1">
      <alignment vertical="top" wrapText="1"/>
    </xf>
    <xf numFmtId="167" fontId="4" fillId="0" borderId="5" xfId="0" applyNumberFormat="1" applyFont="1" applyFill="1" applyBorder="1" applyAlignment="1">
      <alignment vertical="top" wrapText="1"/>
    </xf>
    <xf numFmtId="169" fontId="5" fillId="5" borderId="8" xfId="0" applyNumberFormat="1" applyFont="1" applyFill="1" applyBorder="1" applyAlignment="1">
      <alignment vertical="top" wrapText="1"/>
    </xf>
    <xf numFmtId="164" fontId="8" fillId="0" borderId="8" xfId="0" applyFont="1" applyFill="1" applyBorder="1" applyAlignment="1">
      <alignment vertical="top" wrapText="1"/>
    </xf>
    <xf numFmtId="164" fontId="4" fillId="0" borderId="4" xfId="0" applyFont="1" applyFill="1" applyBorder="1" applyAlignment="1">
      <alignment vertical="top" wrapText="1"/>
    </xf>
    <xf numFmtId="164" fontId="4" fillId="0" borderId="9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/>
    </xf>
    <xf numFmtId="164" fontId="1" fillId="3" borderId="4" xfId="0" applyFont="1" applyFill="1" applyBorder="1" applyAlignment="1">
      <alignment vertical="top"/>
    </xf>
    <xf numFmtId="167" fontId="4" fillId="3" borderId="2" xfId="0" applyNumberFormat="1" applyFont="1" applyFill="1" applyBorder="1" applyAlignment="1">
      <alignment vertical="top" wrapText="1"/>
    </xf>
    <xf numFmtId="167" fontId="4" fillId="3" borderId="3" xfId="0" applyNumberFormat="1" applyFont="1" applyFill="1" applyBorder="1" applyAlignment="1">
      <alignment vertical="top" wrapText="1"/>
    </xf>
    <xf numFmtId="165" fontId="4" fillId="0" borderId="8" xfId="15" applyNumberFormat="1" applyFont="1" applyFill="1" applyBorder="1" applyAlignment="1" applyProtection="1">
      <alignment vertical="top" wrapText="1"/>
      <protection/>
    </xf>
    <xf numFmtId="165" fontId="4" fillId="0" borderId="11" xfId="15" applyNumberFormat="1" applyFont="1" applyFill="1" applyBorder="1" applyAlignment="1" applyProtection="1">
      <alignment horizontal="left" vertical="top" wrapText="1"/>
      <protection/>
    </xf>
    <xf numFmtId="165" fontId="5" fillId="0" borderId="8" xfId="15" applyNumberFormat="1" applyFont="1" applyFill="1" applyBorder="1" applyAlignment="1" applyProtection="1">
      <alignment vertical="top" wrapText="1"/>
      <protection/>
    </xf>
    <xf numFmtId="166" fontId="5" fillId="0" borderId="11" xfId="15" applyNumberFormat="1" applyFont="1" applyFill="1" applyBorder="1" applyAlignment="1" applyProtection="1">
      <alignment horizontal="left" vertical="top" wrapText="1"/>
      <protection/>
    </xf>
    <xf numFmtId="164" fontId="8" fillId="3" borderId="2" xfId="0" applyFont="1" applyFill="1" applyBorder="1" applyAlignment="1">
      <alignment vertical="top"/>
    </xf>
    <xf numFmtId="165" fontId="5" fillId="0" borderId="2" xfId="15" applyNumberFormat="1" applyFont="1" applyFill="1" applyBorder="1" applyAlignment="1" applyProtection="1">
      <alignment vertical="top" wrapText="1"/>
      <protection/>
    </xf>
    <xf numFmtId="167" fontId="5" fillId="3" borderId="10" xfId="0" applyNumberFormat="1" applyFont="1" applyFill="1" applyBorder="1" applyAlignment="1">
      <alignment vertical="top" wrapText="1"/>
    </xf>
    <xf numFmtId="167" fontId="5" fillId="3" borderId="12" xfId="0" applyNumberFormat="1" applyFont="1" applyFill="1" applyBorder="1" applyAlignment="1">
      <alignment vertical="top" wrapText="1"/>
    </xf>
    <xf numFmtId="166" fontId="5" fillId="0" borderId="8" xfId="15" applyNumberFormat="1" applyFont="1" applyFill="1" applyBorder="1" applyAlignment="1" applyProtection="1">
      <alignment horizontal="left" vertical="top" wrapText="1"/>
      <protection/>
    </xf>
    <xf numFmtId="164" fontId="8" fillId="3" borderId="10" xfId="0" applyFont="1" applyFill="1" applyBorder="1" applyAlignment="1">
      <alignment vertical="top"/>
    </xf>
    <xf numFmtId="167" fontId="4" fillId="3" borderId="10" xfId="0" applyNumberFormat="1" applyFont="1" applyFill="1" applyBorder="1" applyAlignment="1">
      <alignment vertical="top" wrapText="1"/>
    </xf>
    <xf numFmtId="167" fontId="4" fillId="3" borderId="12" xfId="0" applyNumberFormat="1" applyFont="1" applyFill="1" applyBorder="1" applyAlignment="1">
      <alignment vertical="top" wrapText="1"/>
    </xf>
    <xf numFmtId="165" fontId="4" fillId="0" borderId="10" xfId="15" applyNumberFormat="1" applyFont="1" applyFill="1" applyBorder="1" applyAlignment="1" applyProtection="1">
      <alignment vertical="top" wrapText="1"/>
      <protection/>
    </xf>
    <xf numFmtId="164" fontId="8" fillId="3" borderId="11" xfId="0" applyFont="1" applyFill="1" applyBorder="1" applyAlignment="1">
      <alignment vertical="top"/>
    </xf>
    <xf numFmtId="164" fontId="4" fillId="3" borderId="2" xfId="0" applyFont="1" applyFill="1" applyBorder="1" applyAlignment="1">
      <alignment vertical="top"/>
    </xf>
    <xf numFmtId="164" fontId="4" fillId="3" borderId="3" xfId="0" applyFont="1" applyFill="1" applyBorder="1" applyAlignment="1">
      <alignment vertical="top"/>
    </xf>
    <xf numFmtId="167" fontId="4" fillId="3" borderId="8" xfId="0" applyNumberFormat="1" applyFont="1" applyFill="1" applyBorder="1" applyAlignment="1">
      <alignment vertical="top" wrapText="1"/>
    </xf>
    <xf numFmtId="167" fontId="4" fillId="3" borderId="4" xfId="0" applyNumberFormat="1" applyFont="1" applyFill="1" applyBorder="1" applyAlignment="1">
      <alignment vertical="top" wrapText="1"/>
    </xf>
    <xf numFmtId="165" fontId="5" fillId="0" borderId="11" xfId="15" applyNumberFormat="1" applyFont="1" applyFill="1" applyBorder="1" applyAlignment="1" applyProtection="1">
      <alignment horizontal="left" vertical="top" wrapText="1"/>
      <protection/>
    </xf>
    <xf numFmtId="165" fontId="4" fillId="0" borderId="0" xfId="15" applyNumberFormat="1" applyFont="1" applyFill="1" applyBorder="1" applyAlignment="1" applyProtection="1">
      <alignment vertical="top" wrapText="1"/>
      <protection/>
    </xf>
    <xf numFmtId="168" fontId="4" fillId="0" borderId="13" xfId="0" applyNumberFormat="1" applyFont="1" applyFill="1" applyBorder="1" applyAlignment="1">
      <alignment horizontal="left" vertical="top" wrapText="1"/>
    </xf>
    <xf numFmtId="165" fontId="4" fillId="0" borderId="4" xfId="15" applyNumberFormat="1" applyFont="1" applyFill="1" applyBorder="1" applyAlignment="1" applyProtection="1">
      <alignment vertical="top" wrapText="1"/>
      <protection/>
    </xf>
    <xf numFmtId="168" fontId="4" fillId="0" borderId="11" xfId="0" applyNumberFormat="1" applyFont="1" applyFill="1" applyBorder="1" applyAlignment="1">
      <alignment horizontal="left" vertical="top" wrapText="1"/>
    </xf>
    <xf numFmtId="165" fontId="4" fillId="0" borderId="11" xfId="15" applyNumberFormat="1" applyFont="1" applyFill="1" applyBorder="1" applyAlignment="1" applyProtection="1">
      <alignment vertical="top" wrapText="1"/>
      <protection/>
    </xf>
    <xf numFmtId="169" fontId="4" fillId="0" borderId="11" xfId="0" applyNumberFormat="1" applyFont="1" applyFill="1" applyBorder="1" applyAlignment="1">
      <alignment vertical="top" wrapText="1"/>
    </xf>
    <xf numFmtId="167" fontId="4" fillId="3" borderId="9" xfId="0" applyNumberFormat="1" applyFont="1" applyFill="1" applyBorder="1" applyAlignment="1">
      <alignment vertical="top" wrapText="1"/>
    </xf>
    <xf numFmtId="165" fontId="4" fillId="0" borderId="9" xfId="15" applyNumberFormat="1" applyFont="1" applyFill="1" applyBorder="1" applyAlignment="1" applyProtection="1">
      <alignment vertical="top" wrapText="1"/>
      <protection/>
    </xf>
    <xf numFmtId="167" fontId="4" fillId="3" borderId="6" xfId="0" applyNumberFormat="1" applyFont="1" applyFill="1" applyBorder="1" applyAlignment="1">
      <alignment vertical="top" wrapText="1"/>
    </xf>
    <xf numFmtId="164" fontId="8" fillId="3" borderId="8" xfId="0" applyFont="1" applyFill="1" applyBorder="1" applyAlignment="1">
      <alignment vertical="top"/>
    </xf>
    <xf numFmtId="164" fontId="8" fillId="3" borderId="4" xfId="0" applyFont="1" applyFill="1" applyBorder="1" applyAlignment="1">
      <alignment vertical="top"/>
    </xf>
    <xf numFmtId="164" fontId="1" fillId="3" borderId="10" xfId="0" applyFont="1" applyFill="1" applyBorder="1" applyAlignment="1">
      <alignment vertical="top"/>
    </xf>
    <xf numFmtId="164" fontId="1" fillId="3" borderId="11" xfId="0" applyFont="1" applyFill="1" applyBorder="1" applyAlignment="1">
      <alignment vertical="top"/>
    </xf>
    <xf numFmtId="165" fontId="4" fillId="0" borderId="8" xfId="15" applyNumberFormat="1" applyFont="1" applyFill="1" applyBorder="1" applyAlignment="1" applyProtection="1">
      <alignment horizontal="left" vertical="top" wrapText="1"/>
      <protection/>
    </xf>
    <xf numFmtId="164" fontId="1" fillId="3" borderId="8" xfId="0" applyFont="1" applyFill="1" applyBorder="1" applyAlignment="1">
      <alignment vertical="top"/>
    </xf>
    <xf numFmtId="167" fontId="1" fillId="3" borderId="11" xfId="0" applyNumberFormat="1" applyFont="1" applyFill="1" applyBorder="1" applyAlignment="1">
      <alignment vertical="top" wrapText="1"/>
    </xf>
    <xf numFmtId="167" fontId="4" fillId="3" borderId="14" xfId="0" applyNumberFormat="1" applyFont="1" applyFill="1" applyBorder="1" applyAlignment="1">
      <alignment vertical="top" wrapText="1"/>
    </xf>
    <xf numFmtId="165" fontId="4" fillId="0" borderId="13" xfId="15" applyNumberFormat="1" applyFont="1" applyFill="1" applyBorder="1" applyAlignment="1" applyProtection="1">
      <alignment horizontal="left" vertical="top" wrapText="1"/>
      <protection/>
    </xf>
    <xf numFmtId="167" fontId="4" fillId="3" borderId="11" xfId="0" applyNumberFormat="1" applyFont="1" applyFill="1" applyBorder="1" applyAlignment="1">
      <alignment vertical="top" wrapText="1"/>
    </xf>
    <xf numFmtId="165" fontId="4" fillId="0" borderId="7" xfId="15" applyNumberFormat="1" applyFont="1" applyFill="1" applyBorder="1" applyAlignment="1" applyProtection="1">
      <alignment vertical="top" wrapText="1"/>
      <protection/>
    </xf>
    <xf numFmtId="165" fontId="4" fillId="0" borderId="6" xfId="15" applyNumberFormat="1" applyFont="1" applyFill="1" applyBorder="1" applyAlignment="1" applyProtection="1">
      <alignment vertical="top" wrapText="1"/>
      <protection/>
    </xf>
    <xf numFmtId="167" fontId="4" fillId="3" borderId="13" xfId="0" applyNumberFormat="1" applyFont="1" applyFill="1" applyBorder="1" applyAlignment="1">
      <alignment vertical="top" wrapText="1"/>
    </xf>
    <xf numFmtId="167" fontId="1" fillId="3" borderId="8" xfId="0" applyNumberFormat="1" applyFont="1" applyFill="1" applyBorder="1" applyAlignment="1">
      <alignment vertical="top" wrapText="1"/>
    </xf>
    <xf numFmtId="165" fontId="4" fillId="0" borderId="1" xfId="15" applyNumberFormat="1" applyFont="1" applyFill="1" applyBorder="1" applyAlignment="1" applyProtection="1">
      <alignment vertical="top" wrapText="1"/>
      <protection/>
    </xf>
    <xf numFmtId="166" fontId="4" fillId="0" borderId="2" xfId="15" applyNumberFormat="1" applyFont="1" applyFill="1" applyBorder="1" applyAlignment="1" applyProtection="1">
      <alignment horizontal="left" vertical="top" wrapText="1"/>
      <protection/>
    </xf>
    <xf numFmtId="173" fontId="8" fillId="0" borderId="2" xfId="0" applyNumberFormat="1" applyFont="1" applyFill="1" applyBorder="1" applyAlignment="1">
      <alignment horizontal="left" vertical="top" wrapText="1"/>
    </xf>
    <xf numFmtId="171" fontId="4" fillId="0" borderId="2" xfId="0" applyNumberFormat="1" applyFont="1" applyFill="1" applyBorder="1" applyAlignment="1">
      <alignment vertical="top" wrapText="1"/>
    </xf>
    <xf numFmtId="171" fontId="7" fillId="0" borderId="0" xfId="0" applyNumberFormat="1" applyFont="1" applyFill="1" applyBorder="1" applyAlignment="1">
      <alignment vertical="top"/>
    </xf>
    <xf numFmtId="164" fontId="9" fillId="5" borderId="0" xfId="0" applyFont="1" applyFill="1" applyBorder="1" applyAlignment="1">
      <alignment/>
    </xf>
    <xf numFmtId="164" fontId="4" fillId="0" borderId="8" xfId="0" applyFont="1" applyFill="1" applyBorder="1" applyAlignment="1">
      <alignment vertical="top"/>
    </xf>
    <xf numFmtId="164" fontId="4" fillId="0" borderId="9" xfId="0" applyFont="1" applyFill="1" applyBorder="1" applyAlignment="1">
      <alignment vertical="top"/>
    </xf>
    <xf numFmtId="166" fontId="4" fillId="0" borderId="8" xfId="0" applyNumberFormat="1" applyFont="1" applyBorder="1" applyAlignment="1">
      <alignment horizontal="left" vertical="top" wrapText="1"/>
    </xf>
    <xf numFmtId="169" fontId="4" fillId="0" borderId="8" xfId="0" applyNumberFormat="1" applyFont="1" applyFill="1" applyBorder="1" applyAlignment="1">
      <alignment vertical="top" wrapText="1"/>
    </xf>
    <xf numFmtId="169" fontId="5" fillId="0" borderId="2" xfId="0" applyNumberFormat="1" applyFont="1" applyBorder="1" applyAlignment="1">
      <alignment vertical="top" wrapText="1"/>
    </xf>
    <xf numFmtId="165" fontId="4" fillId="0" borderId="11" xfId="0" applyNumberFormat="1" applyFont="1" applyFill="1" applyBorder="1" applyAlignment="1">
      <alignment horizontal="left" vertical="top" wrapText="1"/>
    </xf>
    <xf numFmtId="165" fontId="4" fillId="0" borderId="8" xfId="0" applyNumberFormat="1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Sp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926"/>
  <sheetViews>
    <sheetView tabSelected="1" view="pageBreakPreview" zoomScale="66" zoomScaleNormal="80" zoomScaleSheetLayoutView="66" workbookViewId="0" topLeftCell="E217">
      <selection activeCell="J1927" sqref="J1927"/>
    </sheetView>
  </sheetViews>
  <sheetFormatPr defaultColWidth="8.796875" defaultRowHeight="15"/>
  <cols>
    <col min="1" max="1" width="3.59765625" style="1" customWidth="1"/>
    <col min="2" max="2" width="6.3984375" style="2" customWidth="1"/>
    <col min="3" max="3" width="7.3984375" style="3" customWidth="1"/>
    <col min="4" max="4" width="6.09765625" style="2" customWidth="1"/>
    <col min="5" max="5" width="6.19921875" style="2" customWidth="1"/>
    <col min="6" max="6" width="56.09765625" style="2" customWidth="1"/>
    <col min="7" max="7" width="15.3984375" style="4" customWidth="1"/>
    <col min="8" max="8" width="14.19921875" style="4" customWidth="1"/>
    <col min="9" max="9" width="10.69921875" style="2" customWidth="1"/>
    <col min="10" max="10" width="52.19921875" style="5" customWidth="1"/>
    <col min="11" max="11" width="64" style="5" customWidth="1"/>
    <col min="12" max="12" width="10.8984375" style="6" customWidth="1"/>
    <col min="13" max="16384" width="8.69921875" style="6" customWidth="1"/>
  </cols>
  <sheetData>
    <row r="1" spans="1:11" s="11" customFormat="1" ht="12.75">
      <c r="A1" s="7"/>
      <c r="B1" s="8"/>
      <c r="C1" s="9"/>
      <c r="D1" s="8"/>
      <c r="E1" s="8"/>
      <c r="F1" s="10" t="s">
        <v>0</v>
      </c>
      <c r="G1" s="10"/>
      <c r="H1" s="10"/>
      <c r="I1" s="10"/>
      <c r="J1" s="10"/>
      <c r="K1" s="10"/>
    </row>
    <row r="2" spans="1:11" s="11" customFormat="1" ht="21" customHeight="1">
      <c r="A2" s="7"/>
      <c r="B2" s="8"/>
      <c r="C2" s="9"/>
      <c r="D2" s="8"/>
      <c r="E2" s="8"/>
      <c r="F2" s="10" t="s">
        <v>1</v>
      </c>
      <c r="G2" s="10"/>
      <c r="H2" s="10"/>
      <c r="I2" s="10"/>
      <c r="J2" s="10"/>
      <c r="K2" s="10"/>
    </row>
    <row r="3" spans="1:11" s="11" customFormat="1" ht="24" customHeight="1">
      <c r="A3" s="7"/>
      <c r="B3" s="12"/>
      <c r="C3" s="9"/>
      <c r="D3" s="13"/>
      <c r="E3" s="13"/>
      <c r="F3" s="13" t="s">
        <v>2</v>
      </c>
      <c r="G3" s="13"/>
      <c r="H3" s="13"/>
      <c r="I3" s="13"/>
      <c r="J3" s="13"/>
      <c r="K3" s="13"/>
    </row>
    <row r="4" spans="1:11" s="11" customFormat="1" ht="15.75" customHeight="1">
      <c r="A4" s="14" t="s">
        <v>3</v>
      </c>
      <c r="B4" s="15" t="s">
        <v>4</v>
      </c>
      <c r="C4" s="16" t="s">
        <v>5</v>
      </c>
      <c r="D4" s="15" t="s">
        <v>6</v>
      </c>
      <c r="E4" s="17" t="s">
        <v>7</v>
      </c>
      <c r="F4" s="18" t="s">
        <v>8</v>
      </c>
      <c r="G4" s="19" t="s">
        <v>9</v>
      </c>
      <c r="H4" s="19" t="s">
        <v>10</v>
      </c>
      <c r="I4" s="20" t="s">
        <v>11</v>
      </c>
      <c r="J4" s="21" t="s">
        <v>12</v>
      </c>
      <c r="K4" s="21"/>
    </row>
    <row r="5" spans="1:11" s="11" customFormat="1" ht="49.5" customHeight="1">
      <c r="A5" s="14"/>
      <c r="B5" s="15"/>
      <c r="C5" s="16"/>
      <c r="D5" s="15"/>
      <c r="E5" s="17"/>
      <c r="F5" s="18"/>
      <c r="G5" s="19"/>
      <c r="H5" s="19"/>
      <c r="I5" s="20"/>
      <c r="J5" s="21"/>
      <c r="K5" s="21"/>
    </row>
    <row r="6" spans="1:11" s="11" customFormat="1" ht="17.25" customHeight="1">
      <c r="A6" s="15">
        <v>1</v>
      </c>
      <c r="B6" s="15">
        <v>2</v>
      </c>
      <c r="C6" s="22">
        <v>1</v>
      </c>
      <c r="D6" s="15">
        <v>4</v>
      </c>
      <c r="E6" s="23">
        <v>2</v>
      </c>
      <c r="F6" s="15">
        <v>1</v>
      </c>
      <c r="G6" s="24">
        <v>2</v>
      </c>
      <c r="H6" s="24">
        <v>3</v>
      </c>
      <c r="I6" s="15">
        <v>4</v>
      </c>
      <c r="J6" s="24">
        <v>5</v>
      </c>
      <c r="K6" s="24"/>
    </row>
    <row r="7" spans="1:12" s="35" customFormat="1" ht="21.75" customHeight="1" hidden="1">
      <c r="A7" s="25"/>
      <c r="B7" s="26"/>
      <c r="C7" s="27"/>
      <c r="D7" s="26"/>
      <c r="E7" s="28"/>
      <c r="F7" s="29" t="s">
        <v>13</v>
      </c>
      <c r="G7" s="30">
        <f>SUM(G8,G12)</f>
        <v>136958677</v>
      </c>
      <c r="H7" s="31">
        <f>SUM(H8,H12)</f>
        <v>63130590</v>
      </c>
      <c r="I7" s="32">
        <f>H7/G9*100</f>
        <v>47.349596066268624</v>
      </c>
      <c r="J7" s="33"/>
      <c r="K7" s="33"/>
      <c r="L7" s="34"/>
    </row>
    <row r="8" spans="1:12" s="46" customFormat="1" ht="21.75" customHeight="1" hidden="1">
      <c r="A8" s="36"/>
      <c r="B8" s="37"/>
      <c r="C8" s="38"/>
      <c r="D8" s="37"/>
      <c r="E8" s="39"/>
      <c r="F8" s="40" t="s">
        <v>14</v>
      </c>
      <c r="G8" s="41">
        <f>SUM(G9:G11)</f>
        <v>133328677</v>
      </c>
      <c r="H8" s="42">
        <f>SUM(H9:H11)</f>
        <v>61315590</v>
      </c>
      <c r="I8" s="43">
        <f>H8/G8*100</f>
        <v>45.98829852635529</v>
      </c>
      <c r="J8" s="44"/>
      <c r="K8" s="44"/>
      <c r="L8" s="45"/>
    </row>
    <row r="9" spans="1:11" s="35" customFormat="1" ht="21.75" customHeight="1" hidden="1">
      <c r="A9" s="47"/>
      <c r="B9" s="48"/>
      <c r="C9" s="49"/>
      <c r="D9" s="50"/>
      <c r="E9" s="50"/>
      <c r="F9" s="51"/>
      <c r="G9" s="52">
        <f>SUM(G14,G35,G45,G60,G85,G117,G144,G172,G197,G222,G230,G267,G253,G286,G460,G319,G409,G476,G493,G504,G517,G535,G553,G571,G589,G608,G626,G644,G663)+SUM(G681,G699,G723,G741,G757,G775,G793,G811,G830,G848,G867,G885,G900,G917,G934,G948,G980,G1005,G1032,G1057,G1079,G1105,G1131,G1161,G1187,G1206,G1232,G1262,G1286)+SUM(G1311,G1337,G1355,G1373,G1395,G1414,G1424,G1478,G1489,G1642,G1576,G1667,G1678,G241,G1704,G1435,G1749,G1617,G1756,G1661,G1775,G1798,G311,G1823,G1853,G1912)</f>
        <v>133328677</v>
      </c>
      <c r="H9" s="52">
        <f>SUM(H14,H35,H45,H60,H85,H117,H144,H172,H197,H222,H230,H267,H253,H286,H460,H319,H409,H476,H493,H504,H517,H535,H553,H571,H589,H608,H626,H644,H663)+SUM(H681,H699,H723,H741,H757,H775,H793,H811,H830,H848,H867,H885,H900,H917,H934,H948,H980,H1005,H1032,H1057,H1079,H1105,H1131,H1161,H1187,H1206,H1232,H1262,H1286)+SUM(H1311,H1337,H1355,H1373,H1395,H1414,H1424,H1478,H1489,H1642,H1576,H1667,H1678,H241,H1704,H1435,H1749,H1617,H1756,H1661,H1775,H1798,H311,H1823,H1853,H1912)</f>
        <v>61315590</v>
      </c>
      <c r="I9" s="53"/>
      <c r="J9" s="54">
        <f>133328677-G9</f>
        <v>0</v>
      </c>
      <c r="K9" s="55">
        <f>61315590-H9</f>
        <v>0</v>
      </c>
    </row>
    <row r="10" spans="1:11" s="35" customFormat="1" ht="21.75" customHeight="1" hidden="1">
      <c r="A10" s="47"/>
      <c r="B10" s="48"/>
      <c r="C10" s="49"/>
      <c r="D10" s="50"/>
      <c r="E10" s="50"/>
      <c r="F10" s="51"/>
      <c r="G10" s="52"/>
      <c r="H10" s="52"/>
      <c r="I10" s="53"/>
      <c r="J10" s="56"/>
      <c r="K10" s="55"/>
    </row>
    <row r="11" spans="1:11" s="65" customFormat="1" ht="21.75" customHeight="1" hidden="1">
      <c r="A11" s="57"/>
      <c r="B11" s="58"/>
      <c r="C11" s="59"/>
      <c r="D11" s="58"/>
      <c r="E11" s="60"/>
      <c r="F11" s="61"/>
      <c r="G11" s="62"/>
      <c r="H11" s="62"/>
      <c r="I11" s="63"/>
      <c r="J11" s="64"/>
      <c r="K11" s="64"/>
    </row>
    <row r="12" spans="1:11" s="73" customFormat="1" ht="22.5" customHeight="1" hidden="1">
      <c r="A12" s="66"/>
      <c r="B12" s="66"/>
      <c r="C12" s="67"/>
      <c r="D12" s="66"/>
      <c r="E12" s="68"/>
      <c r="F12" s="69" t="s">
        <v>15</v>
      </c>
      <c r="G12" s="70">
        <f>SUM(G1433)</f>
        <v>3630000</v>
      </c>
      <c r="H12" s="70">
        <f>SUM(H1433)</f>
        <v>1815000</v>
      </c>
      <c r="I12" s="71">
        <f>H12/G12*100</f>
        <v>50</v>
      </c>
      <c r="J12" s="72"/>
      <c r="K12" s="72"/>
    </row>
    <row r="13" spans="1:11" s="73" customFormat="1" ht="16.5" customHeight="1">
      <c r="A13" s="58"/>
      <c r="B13" s="74"/>
      <c r="C13" s="75"/>
      <c r="D13" s="74"/>
      <c r="E13" s="76"/>
      <c r="F13" s="77"/>
      <c r="G13" s="78"/>
      <c r="H13" s="78"/>
      <c r="I13" s="79"/>
      <c r="J13" s="64"/>
      <c r="K13" s="64"/>
    </row>
    <row r="14" spans="1:11" s="87" customFormat="1" ht="21" customHeight="1">
      <c r="A14" s="80" t="s">
        <v>16</v>
      </c>
      <c r="B14" s="81"/>
      <c r="C14" s="82"/>
      <c r="D14" s="81"/>
      <c r="E14" s="83"/>
      <c r="F14" s="81" t="s">
        <v>17</v>
      </c>
      <c r="G14" s="84">
        <f>SUM(G15:G33)/2</f>
        <v>1397688</v>
      </c>
      <c r="H14" s="84">
        <f>SUM(H15:H33)/2</f>
        <v>719854</v>
      </c>
      <c r="I14" s="85">
        <f>H14/G14*100</f>
        <v>51.50319670770587</v>
      </c>
      <c r="J14" s="86"/>
      <c r="K14" s="86"/>
    </row>
    <row r="15" spans="1:11" s="91" customFormat="1" ht="30.75" customHeight="1">
      <c r="A15" s="57"/>
      <c r="B15" s="58"/>
      <c r="C15" s="59">
        <v>80140</v>
      </c>
      <c r="D15" s="58"/>
      <c r="E15" s="60"/>
      <c r="F15" s="57" t="s">
        <v>18</v>
      </c>
      <c r="G15" s="88">
        <f>SUM(G16:G31)</f>
        <v>1397388</v>
      </c>
      <c r="H15" s="88">
        <f>SUM(H16:H31)</f>
        <v>719854</v>
      </c>
      <c r="I15" s="89">
        <f>H15/G15*100</f>
        <v>51.5142537362565</v>
      </c>
      <c r="J15" s="90"/>
      <c r="K15" s="90"/>
    </row>
    <row r="16" spans="1:11" s="99" customFormat="1" ht="21" customHeight="1">
      <c r="A16" s="92"/>
      <c r="B16" s="93"/>
      <c r="C16" s="94"/>
      <c r="D16" s="93">
        <v>3020</v>
      </c>
      <c r="E16" s="95"/>
      <c r="F16" s="92" t="s">
        <v>19</v>
      </c>
      <c r="G16" s="96">
        <v>8500</v>
      </c>
      <c r="H16" s="96">
        <v>4135</v>
      </c>
      <c r="I16" s="97">
        <f aca="true" t="shared" si="0" ref="I16:I102">H16/G16*100</f>
        <v>48.64705882352941</v>
      </c>
      <c r="J16" s="98" t="s">
        <v>20</v>
      </c>
      <c r="K16" s="98"/>
    </row>
    <row r="17" spans="1:11" s="99" customFormat="1" ht="21" customHeight="1">
      <c r="A17" s="92"/>
      <c r="B17" s="93"/>
      <c r="C17" s="100"/>
      <c r="D17" s="93">
        <v>4010</v>
      </c>
      <c r="E17" s="95"/>
      <c r="F17" s="92" t="s">
        <v>21</v>
      </c>
      <c r="G17" s="96">
        <v>852363</v>
      </c>
      <c r="H17" s="96">
        <v>400022</v>
      </c>
      <c r="I17" s="97">
        <f>H17/G17*100</f>
        <v>46.93094374110561</v>
      </c>
      <c r="J17" s="98" t="s">
        <v>22</v>
      </c>
      <c r="K17" s="98"/>
    </row>
    <row r="18" spans="1:11" s="101" customFormat="1" ht="21" customHeight="1">
      <c r="A18" s="92"/>
      <c r="B18" s="93"/>
      <c r="C18" s="100"/>
      <c r="D18" s="93">
        <v>4040</v>
      </c>
      <c r="E18" s="95"/>
      <c r="F18" s="92" t="s">
        <v>23</v>
      </c>
      <c r="G18" s="96">
        <v>62601</v>
      </c>
      <c r="H18" s="96">
        <v>62601</v>
      </c>
      <c r="I18" s="97">
        <f t="shared" si="0"/>
        <v>100</v>
      </c>
      <c r="J18" s="98" t="s">
        <v>24</v>
      </c>
      <c r="K18" s="98"/>
    </row>
    <row r="19" spans="1:11" s="99" customFormat="1" ht="21" customHeight="1">
      <c r="A19" s="92"/>
      <c r="B19" s="93"/>
      <c r="C19" s="100"/>
      <c r="D19" s="93">
        <v>4110</v>
      </c>
      <c r="E19" s="95"/>
      <c r="F19" s="92" t="s">
        <v>25</v>
      </c>
      <c r="G19" s="96">
        <v>154035</v>
      </c>
      <c r="H19" s="96">
        <v>61997</v>
      </c>
      <c r="I19" s="97">
        <f t="shared" si="0"/>
        <v>40.248644788522085</v>
      </c>
      <c r="J19" s="98"/>
      <c r="K19" s="98"/>
    </row>
    <row r="20" spans="1:11" s="99" customFormat="1" ht="21" customHeight="1">
      <c r="A20" s="92"/>
      <c r="B20" s="93"/>
      <c r="C20" s="100"/>
      <c r="D20" s="93">
        <v>4120</v>
      </c>
      <c r="E20" s="95"/>
      <c r="F20" s="92" t="s">
        <v>26</v>
      </c>
      <c r="G20" s="96">
        <v>19370</v>
      </c>
      <c r="H20" s="96">
        <v>9614</v>
      </c>
      <c r="I20" s="97">
        <f t="shared" si="0"/>
        <v>49.63345379452762</v>
      </c>
      <c r="J20" s="98"/>
      <c r="K20" s="98"/>
    </row>
    <row r="21" spans="1:11" s="101" customFormat="1" ht="19.5" customHeight="1">
      <c r="A21" s="92"/>
      <c r="B21" s="93"/>
      <c r="C21" s="100"/>
      <c r="D21" s="93">
        <v>4210</v>
      </c>
      <c r="E21" s="95"/>
      <c r="F21" s="92" t="s">
        <v>27</v>
      </c>
      <c r="G21" s="96">
        <v>15120</v>
      </c>
      <c r="H21" s="96">
        <v>11725</v>
      </c>
      <c r="I21" s="97">
        <f t="shared" si="0"/>
        <v>77.54629629629629</v>
      </c>
      <c r="J21" s="98" t="s">
        <v>28</v>
      </c>
      <c r="K21" s="98"/>
    </row>
    <row r="22" spans="1:11" s="99" customFormat="1" ht="21" customHeight="1">
      <c r="A22" s="92"/>
      <c r="B22" s="93"/>
      <c r="C22" s="100"/>
      <c r="D22" s="93">
        <v>4240</v>
      </c>
      <c r="E22" s="95"/>
      <c r="F22" s="92" t="s">
        <v>29</v>
      </c>
      <c r="G22" s="96">
        <v>8000</v>
      </c>
      <c r="H22" s="96">
        <v>3448</v>
      </c>
      <c r="I22" s="97">
        <f t="shared" si="0"/>
        <v>43.1</v>
      </c>
      <c r="J22" s="98" t="s">
        <v>30</v>
      </c>
      <c r="K22" s="98"/>
    </row>
    <row r="23" spans="1:11" s="101" customFormat="1" ht="21" customHeight="1">
      <c r="A23" s="92"/>
      <c r="B23" s="93"/>
      <c r="C23" s="100"/>
      <c r="D23" s="93">
        <v>4260</v>
      </c>
      <c r="E23" s="95"/>
      <c r="F23" s="92" t="s">
        <v>31</v>
      </c>
      <c r="G23" s="96">
        <v>150000</v>
      </c>
      <c r="H23" s="96">
        <v>99951</v>
      </c>
      <c r="I23" s="97">
        <f t="shared" si="0"/>
        <v>66.634</v>
      </c>
      <c r="J23" s="98"/>
      <c r="K23" s="98"/>
    </row>
    <row r="24" spans="1:11" s="101" customFormat="1" ht="21" customHeight="1">
      <c r="A24" s="92"/>
      <c r="B24" s="93"/>
      <c r="C24" s="100"/>
      <c r="D24" s="93">
        <v>4270</v>
      </c>
      <c r="E24" s="95"/>
      <c r="F24" s="92" t="s">
        <v>32</v>
      </c>
      <c r="G24" s="96">
        <v>5000</v>
      </c>
      <c r="H24" s="96">
        <v>0</v>
      </c>
      <c r="I24" s="97">
        <f t="shared" si="0"/>
        <v>0</v>
      </c>
      <c r="J24" s="98" t="s">
        <v>33</v>
      </c>
      <c r="K24" s="98"/>
    </row>
    <row r="25" spans="1:11" s="101" customFormat="1" ht="21" customHeight="1">
      <c r="A25" s="92"/>
      <c r="B25" s="93"/>
      <c r="C25" s="100"/>
      <c r="D25" s="93">
        <v>4300</v>
      </c>
      <c r="E25" s="95"/>
      <c r="F25" s="92" t="s">
        <v>34</v>
      </c>
      <c r="G25" s="96">
        <v>34000</v>
      </c>
      <c r="H25" s="96">
        <v>20158</v>
      </c>
      <c r="I25" s="97">
        <f t="shared" si="0"/>
        <v>59.28823529411764</v>
      </c>
      <c r="J25" s="98" t="s">
        <v>35</v>
      </c>
      <c r="K25" s="98"/>
    </row>
    <row r="26" spans="1:11" s="101" customFormat="1" ht="21" customHeight="1">
      <c r="A26" s="92"/>
      <c r="B26" s="93"/>
      <c r="C26" s="100"/>
      <c r="D26" s="93">
        <v>4410</v>
      </c>
      <c r="E26" s="95"/>
      <c r="F26" s="92" t="s">
        <v>36</v>
      </c>
      <c r="G26" s="96">
        <v>1000</v>
      </c>
      <c r="H26" s="96">
        <v>0</v>
      </c>
      <c r="I26" s="97">
        <f t="shared" si="0"/>
        <v>0</v>
      </c>
      <c r="J26" s="98" t="s">
        <v>37</v>
      </c>
      <c r="K26" s="98"/>
    </row>
    <row r="27" spans="1:11" s="101" customFormat="1" ht="21" customHeight="1">
      <c r="A27" s="92"/>
      <c r="B27" s="93"/>
      <c r="C27" s="100"/>
      <c r="D27" s="93">
        <v>4420</v>
      </c>
      <c r="E27" s="95"/>
      <c r="F27" s="92" t="s">
        <v>38</v>
      </c>
      <c r="G27" s="96">
        <v>1000</v>
      </c>
      <c r="H27" s="96">
        <v>669</v>
      </c>
      <c r="I27" s="97">
        <f t="shared" si="0"/>
        <v>66.9</v>
      </c>
      <c r="J27" s="98"/>
      <c r="K27" s="98"/>
    </row>
    <row r="28" spans="1:11" s="99" customFormat="1" ht="21" customHeight="1">
      <c r="A28" s="92"/>
      <c r="B28" s="93"/>
      <c r="C28" s="100"/>
      <c r="D28" s="93">
        <v>4430</v>
      </c>
      <c r="E28" s="95"/>
      <c r="F28" s="92" t="s">
        <v>39</v>
      </c>
      <c r="G28" s="96">
        <v>5000</v>
      </c>
      <c r="H28" s="96">
        <v>4775</v>
      </c>
      <c r="I28" s="97">
        <f t="shared" si="0"/>
        <v>95.5</v>
      </c>
      <c r="J28" s="98" t="s">
        <v>40</v>
      </c>
      <c r="K28" s="98"/>
    </row>
    <row r="29" spans="1:11" s="99" customFormat="1" ht="21" customHeight="1">
      <c r="A29" s="92"/>
      <c r="B29" s="93"/>
      <c r="C29" s="100"/>
      <c r="D29" s="93">
        <v>4440</v>
      </c>
      <c r="E29" s="95"/>
      <c r="F29" s="92" t="s">
        <v>41</v>
      </c>
      <c r="G29" s="96">
        <v>49120</v>
      </c>
      <c r="H29" s="96">
        <v>36840</v>
      </c>
      <c r="I29" s="97">
        <f t="shared" si="0"/>
        <v>75</v>
      </c>
      <c r="J29" s="98" t="s">
        <v>42</v>
      </c>
      <c r="K29" s="98"/>
    </row>
    <row r="30" spans="1:11" s="99" customFormat="1" ht="21" customHeight="1">
      <c r="A30" s="92"/>
      <c r="B30" s="93"/>
      <c r="C30" s="100"/>
      <c r="D30" s="93">
        <v>4480</v>
      </c>
      <c r="E30" s="95"/>
      <c r="F30" s="92" t="s">
        <v>43</v>
      </c>
      <c r="G30" s="96">
        <v>12279</v>
      </c>
      <c r="H30" s="96">
        <v>12279</v>
      </c>
      <c r="I30" s="97">
        <f t="shared" si="0"/>
        <v>100</v>
      </c>
      <c r="J30" s="98"/>
      <c r="K30" s="98"/>
    </row>
    <row r="31" spans="1:12" s="101" customFormat="1" ht="21" customHeight="1">
      <c r="A31" s="92"/>
      <c r="B31" s="93"/>
      <c r="C31" s="102"/>
      <c r="D31" s="93">
        <v>4530</v>
      </c>
      <c r="E31" s="95"/>
      <c r="F31" s="92" t="s">
        <v>44</v>
      </c>
      <c r="G31" s="96">
        <v>20000</v>
      </c>
      <c r="H31" s="96">
        <v>-8360</v>
      </c>
      <c r="I31" s="97"/>
      <c r="J31" s="98" t="s">
        <v>45</v>
      </c>
      <c r="K31" s="98"/>
      <c r="L31" s="101" t="s">
        <v>46</v>
      </c>
    </row>
    <row r="32" spans="1:11" s="99" customFormat="1" ht="21" customHeight="1">
      <c r="A32" s="57"/>
      <c r="B32" s="58"/>
      <c r="C32" s="102">
        <v>80146</v>
      </c>
      <c r="D32" s="58"/>
      <c r="E32" s="60"/>
      <c r="F32" s="57" t="s">
        <v>47</v>
      </c>
      <c r="G32" s="88">
        <f>SUM(G33)</f>
        <v>300</v>
      </c>
      <c r="H32" s="88">
        <f>SUM(H33)</f>
        <v>0</v>
      </c>
      <c r="I32" s="89">
        <f t="shared" si="0"/>
        <v>0</v>
      </c>
      <c r="J32" s="103"/>
      <c r="K32" s="103"/>
    </row>
    <row r="33" spans="1:11" s="101" customFormat="1" ht="21" customHeight="1">
      <c r="A33" s="92"/>
      <c r="B33" s="93"/>
      <c r="C33" s="104"/>
      <c r="D33" s="93">
        <v>4300</v>
      </c>
      <c r="E33" s="95"/>
      <c r="F33" s="92" t="s">
        <v>34</v>
      </c>
      <c r="G33" s="96">
        <v>300</v>
      </c>
      <c r="H33" s="96">
        <v>0</v>
      </c>
      <c r="I33" s="97">
        <f t="shared" si="0"/>
        <v>0</v>
      </c>
      <c r="J33" s="105"/>
      <c r="K33" s="105"/>
    </row>
    <row r="34" spans="1:11" s="11" customFormat="1" ht="21" customHeight="1">
      <c r="A34" s="106"/>
      <c r="B34" s="106"/>
      <c r="C34" s="107"/>
      <c r="D34" s="106"/>
      <c r="E34" s="108"/>
      <c r="F34" s="106"/>
      <c r="G34" s="109"/>
      <c r="H34" s="109"/>
      <c r="I34" s="63"/>
      <c r="J34" s="110"/>
      <c r="K34" s="110"/>
    </row>
    <row r="35" spans="1:11" s="87" customFormat="1" ht="21" customHeight="1">
      <c r="A35" s="80" t="s">
        <v>48</v>
      </c>
      <c r="B35" s="80"/>
      <c r="C35" s="111"/>
      <c r="D35" s="80"/>
      <c r="E35" s="112"/>
      <c r="F35" s="80" t="s">
        <v>49</v>
      </c>
      <c r="G35" s="113">
        <f>SUM(G36:G43)/2</f>
        <v>149071</v>
      </c>
      <c r="H35" s="113">
        <f>SUM(H36:H43)/2</f>
        <v>110664</v>
      </c>
      <c r="I35" s="114">
        <f t="shared" si="0"/>
        <v>74.23576684935367</v>
      </c>
      <c r="J35" s="86"/>
      <c r="K35" s="86"/>
    </row>
    <row r="36" spans="1:11" s="91" customFormat="1" ht="21" customHeight="1">
      <c r="A36" s="57"/>
      <c r="B36" s="58"/>
      <c r="C36" s="59">
        <v>85301</v>
      </c>
      <c r="D36" s="58"/>
      <c r="E36" s="60"/>
      <c r="F36" s="57" t="s">
        <v>50</v>
      </c>
      <c r="G36" s="88">
        <f>SUM(G37:G43)</f>
        <v>149071</v>
      </c>
      <c r="H36" s="88">
        <f>SUM(H37:H43)</f>
        <v>110664</v>
      </c>
      <c r="I36" s="63">
        <f>H36/G36*100</f>
        <v>74.23576684935367</v>
      </c>
      <c r="J36" s="115"/>
      <c r="K36" s="115"/>
    </row>
    <row r="37" spans="1:11" s="99" customFormat="1" ht="21" customHeight="1">
      <c r="A37" s="92"/>
      <c r="B37" s="93"/>
      <c r="C37" s="94"/>
      <c r="D37" s="93">
        <v>4110</v>
      </c>
      <c r="E37" s="95"/>
      <c r="F37" s="92" t="s">
        <v>51</v>
      </c>
      <c r="G37" s="96">
        <v>39284</v>
      </c>
      <c r="H37" s="96">
        <v>39284</v>
      </c>
      <c r="I37" s="116">
        <f t="shared" si="0"/>
        <v>100</v>
      </c>
      <c r="J37" s="98" t="s">
        <v>52</v>
      </c>
      <c r="K37" s="98"/>
    </row>
    <row r="38" spans="1:11" s="99" customFormat="1" ht="21" customHeight="1">
      <c r="A38" s="92"/>
      <c r="B38" s="93"/>
      <c r="C38" s="100"/>
      <c r="D38" s="93">
        <v>4120</v>
      </c>
      <c r="E38" s="95"/>
      <c r="F38" s="92" t="s">
        <v>26</v>
      </c>
      <c r="G38" s="96">
        <v>5461</v>
      </c>
      <c r="H38" s="96">
        <v>5428</v>
      </c>
      <c r="I38" s="116">
        <f t="shared" si="0"/>
        <v>99.39571507049992</v>
      </c>
      <c r="J38" s="98" t="s">
        <v>52</v>
      </c>
      <c r="K38" s="98"/>
    </row>
    <row r="39" spans="1:11" s="99" customFormat="1" ht="21" customHeight="1">
      <c r="A39" s="92"/>
      <c r="B39" s="93"/>
      <c r="C39" s="100"/>
      <c r="D39" s="93">
        <v>4230</v>
      </c>
      <c r="E39" s="95"/>
      <c r="F39" s="92" t="s">
        <v>53</v>
      </c>
      <c r="G39" s="96">
        <v>10232</v>
      </c>
      <c r="H39" s="96">
        <v>8578</v>
      </c>
      <c r="I39" s="116">
        <f t="shared" si="0"/>
        <v>83.83502736512901</v>
      </c>
      <c r="J39" s="98" t="s">
        <v>54</v>
      </c>
      <c r="K39" s="98"/>
    </row>
    <row r="40" spans="1:11" s="101" customFormat="1" ht="21" customHeight="1">
      <c r="A40" s="92"/>
      <c r="B40" s="93"/>
      <c r="C40" s="100"/>
      <c r="D40" s="93">
        <v>4260</v>
      </c>
      <c r="E40" s="95"/>
      <c r="F40" s="92" t="s">
        <v>31</v>
      </c>
      <c r="G40" s="96">
        <v>29000</v>
      </c>
      <c r="H40" s="96">
        <v>9764</v>
      </c>
      <c r="I40" s="116">
        <f t="shared" si="0"/>
        <v>33.668965517241375</v>
      </c>
      <c r="J40" s="98" t="s">
        <v>55</v>
      </c>
      <c r="K40" s="98"/>
    </row>
    <row r="41" spans="1:11" s="101" customFormat="1" ht="21" customHeight="1">
      <c r="A41" s="92"/>
      <c r="B41" s="93"/>
      <c r="C41" s="100"/>
      <c r="D41" s="93">
        <v>4270</v>
      </c>
      <c r="E41" s="95"/>
      <c r="F41" s="92" t="s">
        <v>32</v>
      </c>
      <c r="G41" s="96">
        <v>10000</v>
      </c>
      <c r="H41" s="96">
        <v>4461</v>
      </c>
      <c r="I41" s="116">
        <f t="shared" si="0"/>
        <v>44.61</v>
      </c>
      <c r="J41" s="98" t="s">
        <v>56</v>
      </c>
      <c r="K41" s="98"/>
    </row>
    <row r="42" spans="1:11" s="101" customFormat="1" ht="21" customHeight="1">
      <c r="A42" s="92"/>
      <c r="B42" s="93"/>
      <c r="C42" s="100"/>
      <c r="D42" s="93">
        <v>4300</v>
      </c>
      <c r="E42" s="95"/>
      <c r="F42" s="92" t="s">
        <v>34</v>
      </c>
      <c r="G42" s="96">
        <v>27000</v>
      </c>
      <c r="H42" s="96">
        <v>15649</v>
      </c>
      <c r="I42" s="116">
        <f t="shared" si="0"/>
        <v>57.959259259259255</v>
      </c>
      <c r="J42" s="98" t="s">
        <v>57</v>
      </c>
      <c r="K42" s="98"/>
    </row>
    <row r="43" spans="1:11" s="101" customFormat="1" ht="21" customHeight="1">
      <c r="A43" s="92"/>
      <c r="B43" s="93"/>
      <c r="C43" s="102"/>
      <c r="D43" s="93">
        <v>4440</v>
      </c>
      <c r="E43" s="95"/>
      <c r="F43" s="92" t="s">
        <v>41</v>
      </c>
      <c r="G43" s="96">
        <v>28094</v>
      </c>
      <c r="H43" s="96">
        <v>27500</v>
      </c>
      <c r="I43" s="116">
        <f t="shared" si="0"/>
        <v>97.88566953797964</v>
      </c>
      <c r="J43" s="105" t="s">
        <v>42</v>
      </c>
      <c r="K43" s="105"/>
    </row>
    <row r="44" spans="1:11" s="119" customFormat="1" ht="21" customHeight="1">
      <c r="A44" s="92"/>
      <c r="B44" s="92"/>
      <c r="C44" s="117"/>
      <c r="D44" s="92"/>
      <c r="E44" s="118"/>
      <c r="F44" s="92"/>
      <c r="G44" s="96"/>
      <c r="H44" s="96"/>
      <c r="I44" s="63"/>
      <c r="J44" s="110"/>
      <c r="K44" s="110"/>
    </row>
    <row r="45" spans="1:11" s="87" customFormat="1" ht="21" customHeight="1">
      <c r="A45" s="80" t="s">
        <v>58</v>
      </c>
      <c r="B45" s="80"/>
      <c r="C45" s="111"/>
      <c r="D45" s="80"/>
      <c r="E45" s="112"/>
      <c r="F45" s="80" t="s">
        <v>59</v>
      </c>
      <c r="G45" s="113">
        <f>SUM(G46:G58)/2</f>
        <v>433130</v>
      </c>
      <c r="H45" s="113">
        <f>SUM(H46:H58)/2</f>
        <v>222156</v>
      </c>
      <c r="I45" s="114">
        <f>H45/G45*100</f>
        <v>51.29083646942026</v>
      </c>
      <c r="J45" s="86"/>
      <c r="K45" s="86"/>
    </row>
    <row r="46" spans="1:11" s="91" customFormat="1" ht="21" customHeight="1">
      <c r="A46" s="57"/>
      <c r="B46" s="58"/>
      <c r="C46" s="59">
        <v>85302</v>
      </c>
      <c r="D46" s="58"/>
      <c r="E46" s="60"/>
      <c r="F46" s="57" t="s">
        <v>60</v>
      </c>
      <c r="G46" s="88">
        <f>SUM(G47:G58)</f>
        <v>433130</v>
      </c>
      <c r="H46" s="88">
        <f>SUM(H47:H58)</f>
        <v>222156</v>
      </c>
      <c r="I46" s="63">
        <f>H46/G46*100</f>
        <v>51.29083646942026</v>
      </c>
      <c r="J46" s="110"/>
      <c r="K46" s="110"/>
    </row>
    <row r="47" spans="1:11" s="99" customFormat="1" ht="21" customHeight="1">
      <c r="A47" s="92"/>
      <c r="B47" s="93"/>
      <c r="C47" s="94"/>
      <c r="D47" s="93">
        <v>3020</v>
      </c>
      <c r="E47" s="95"/>
      <c r="F47" s="92" t="s">
        <v>61</v>
      </c>
      <c r="G47" s="96">
        <v>10000</v>
      </c>
      <c r="H47" s="96">
        <v>5286</v>
      </c>
      <c r="I47" s="116">
        <f t="shared" si="0"/>
        <v>52.86</v>
      </c>
      <c r="J47" s="98" t="s">
        <v>62</v>
      </c>
      <c r="K47" s="98"/>
    </row>
    <row r="48" spans="1:11" s="99" customFormat="1" ht="21" customHeight="1">
      <c r="A48" s="92"/>
      <c r="B48" s="93"/>
      <c r="C48" s="100"/>
      <c r="D48" s="93">
        <v>4110</v>
      </c>
      <c r="E48" s="95"/>
      <c r="F48" s="92" t="s">
        <v>25</v>
      </c>
      <c r="G48" s="96">
        <v>120880</v>
      </c>
      <c r="H48" s="96">
        <v>63562</v>
      </c>
      <c r="I48" s="116">
        <f t="shared" si="0"/>
        <v>52.58272667107876</v>
      </c>
      <c r="J48" s="98" t="s">
        <v>52</v>
      </c>
      <c r="K48" s="98"/>
    </row>
    <row r="49" spans="1:11" s="99" customFormat="1" ht="21" customHeight="1">
      <c r="A49" s="92"/>
      <c r="B49" s="93"/>
      <c r="C49" s="100"/>
      <c r="D49" s="93">
        <v>4120</v>
      </c>
      <c r="E49" s="95"/>
      <c r="F49" s="92" t="s">
        <v>26</v>
      </c>
      <c r="G49" s="96">
        <v>15200</v>
      </c>
      <c r="H49" s="96">
        <v>8805</v>
      </c>
      <c r="I49" s="97">
        <f t="shared" si="0"/>
        <v>57.92763157894737</v>
      </c>
      <c r="J49" s="98" t="s">
        <v>52</v>
      </c>
      <c r="K49" s="98"/>
    </row>
    <row r="50" spans="1:11" s="99" customFormat="1" ht="21" customHeight="1">
      <c r="A50" s="92"/>
      <c r="B50" s="93"/>
      <c r="C50" s="100"/>
      <c r="D50" s="93">
        <v>4210</v>
      </c>
      <c r="E50" s="95"/>
      <c r="F50" s="92" t="s">
        <v>63</v>
      </c>
      <c r="G50" s="96">
        <v>16452</v>
      </c>
      <c r="H50" s="120">
        <v>16452</v>
      </c>
      <c r="I50" s="116">
        <f t="shared" si="0"/>
        <v>100</v>
      </c>
      <c r="J50" s="98" t="s">
        <v>64</v>
      </c>
      <c r="K50" s="98"/>
    </row>
    <row r="51" spans="1:11" s="99" customFormat="1" ht="21" customHeight="1">
      <c r="A51" s="92"/>
      <c r="B51" s="93"/>
      <c r="C51" s="100"/>
      <c r="D51" s="93">
        <v>4220</v>
      </c>
      <c r="E51" s="95"/>
      <c r="F51" s="92" t="s">
        <v>65</v>
      </c>
      <c r="G51" s="96">
        <v>133000</v>
      </c>
      <c r="H51" s="120">
        <v>53930</v>
      </c>
      <c r="I51" s="116">
        <f t="shared" si="0"/>
        <v>40.54887218045113</v>
      </c>
      <c r="J51" s="98" t="s">
        <v>66</v>
      </c>
      <c r="K51" s="98"/>
    </row>
    <row r="52" spans="1:11" s="99" customFormat="1" ht="21" customHeight="1">
      <c r="A52" s="92"/>
      <c r="B52" s="93"/>
      <c r="C52" s="100"/>
      <c r="D52" s="93">
        <v>4230</v>
      </c>
      <c r="E52" s="95"/>
      <c r="F52" s="121" t="s">
        <v>67</v>
      </c>
      <c r="G52" s="122">
        <v>25000</v>
      </c>
      <c r="H52" s="123">
        <v>11915</v>
      </c>
      <c r="I52" s="124">
        <f t="shared" si="0"/>
        <v>47.660000000000004</v>
      </c>
      <c r="J52" s="98" t="s">
        <v>68</v>
      </c>
      <c r="K52" s="98"/>
    </row>
    <row r="53" spans="1:11" s="99" customFormat="1" ht="21" customHeight="1">
      <c r="A53" s="92"/>
      <c r="B53" s="93"/>
      <c r="C53" s="100"/>
      <c r="D53" s="93">
        <v>4260</v>
      </c>
      <c r="E53" s="95"/>
      <c r="F53" s="92" t="s">
        <v>31</v>
      </c>
      <c r="G53" s="96">
        <v>32000</v>
      </c>
      <c r="H53" s="120">
        <v>17321</v>
      </c>
      <c r="I53" s="116">
        <f t="shared" si="0"/>
        <v>54.128125000000004</v>
      </c>
      <c r="J53" s="98" t="s">
        <v>55</v>
      </c>
      <c r="K53" s="98"/>
    </row>
    <row r="54" spans="1:11" s="99" customFormat="1" ht="21" customHeight="1">
      <c r="A54" s="92"/>
      <c r="B54" s="93"/>
      <c r="C54" s="100"/>
      <c r="D54" s="93">
        <v>4270</v>
      </c>
      <c r="E54" s="95"/>
      <c r="F54" s="92" t="s">
        <v>32</v>
      </c>
      <c r="G54" s="96">
        <v>13000</v>
      </c>
      <c r="H54" s="120">
        <v>3163</v>
      </c>
      <c r="I54" s="116">
        <f t="shared" si="0"/>
        <v>24.33076923076923</v>
      </c>
      <c r="J54" s="98" t="s">
        <v>69</v>
      </c>
      <c r="K54" s="98"/>
    </row>
    <row r="55" spans="1:11" s="99" customFormat="1" ht="21" customHeight="1">
      <c r="A55" s="92"/>
      <c r="B55" s="93"/>
      <c r="C55" s="100"/>
      <c r="D55" s="93">
        <v>4300</v>
      </c>
      <c r="E55" s="95"/>
      <c r="F55" s="92" t="s">
        <v>34</v>
      </c>
      <c r="G55" s="96">
        <v>30000</v>
      </c>
      <c r="H55" s="120">
        <v>16322</v>
      </c>
      <c r="I55" s="116">
        <f t="shared" si="0"/>
        <v>54.406666666666666</v>
      </c>
      <c r="J55" s="98" t="s">
        <v>70</v>
      </c>
      <c r="K55" s="98"/>
    </row>
    <row r="56" spans="1:11" s="99" customFormat="1" ht="21" customHeight="1">
      <c r="A56" s="92"/>
      <c r="B56" s="93"/>
      <c r="C56" s="100"/>
      <c r="D56" s="93">
        <v>4410</v>
      </c>
      <c r="E56" s="95"/>
      <c r="F56" s="92" t="s">
        <v>71</v>
      </c>
      <c r="G56" s="96">
        <v>2500</v>
      </c>
      <c r="H56" s="120">
        <v>970</v>
      </c>
      <c r="I56" s="116">
        <f t="shared" si="0"/>
        <v>38.800000000000004</v>
      </c>
      <c r="J56" s="98" t="s">
        <v>72</v>
      </c>
      <c r="K56" s="98"/>
    </row>
    <row r="57" spans="1:11" s="99" customFormat="1" ht="21" customHeight="1">
      <c r="A57" s="92"/>
      <c r="B57" s="93"/>
      <c r="C57" s="100"/>
      <c r="D57" s="93">
        <v>4430</v>
      </c>
      <c r="E57" s="95"/>
      <c r="F57" s="92" t="s">
        <v>39</v>
      </c>
      <c r="G57" s="96">
        <v>10000</v>
      </c>
      <c r="H57" s="120">
        <v>4430</v>
      </c>
      <c r="I57" s="116">
        <f t="shared" si="0"/>
        <v>44.3</v>
      </c>
      <c r="J57" s="98" t="s">
        <v>73</v>
      </c>
      <c r="K57" s="98"/>
    </row>
    <row r="58" spans="1:11" s="99" customFormat="1" ht="21" customHeight="1">
      <c r="A58" s="92"/>
      <c r="B58" s="93"/>
      <c r="C58" s="100"/>
      <c r="D58" s="93">
        <v>4440</v>
      </c>
      <c r="E58" s="95"/>
      <c r="F58" s="92" t="s">
        <v>41</v>
      </c>
      <c r="G58" s="96">
        <v>25098</v>
      </c>
      <c r="H58" s="120">
        <v>20000</v>
      </c>
      <c r="I58" s="116">
        <f t="shared" si="0"/>
        <v>79.6876245119133</v>
      </c>
      <c r="J58" s="105" t="s">
        <v>42</v>
      </c>
      <c r="K58" s="105"/>
    </row>
    <row r="59" spans="1:11" s="99" customFormat="1" ht="21" customHeight="1">
      <c r="A59" s="92"/>
      <c r="B59" s="93"/>
      <c r="C59" s="125"/>
      <c r="D59" s="93"/>
      <c r="E59" s="95"/>
      <c r="F59" s="92"/>
      <c r="G59" s="96"/>
      <c r="H59" s="96"/>
      <c r="I59" s="63"/>
      <c r="J59" s="110"/>
      <c r="K59" s="110"/>
    </row>
    <row r="60" spans="1:11" s="87" customFormat="1" ht="21" customHeight="1">
      <c r="A60" s="80" t="s">
        <v>74</v>
      </c>
      <c r="B60" s="80"/>
      <c r="C60" s="111"/>
      <c r="D60" s="80"/>
      <c r="E60" s="112"/>
      <c r="F60" s="80" t="s">
        <v>75</v>
      </c>
      <c r="G60" s="113">
        <f>SUM(G61:G83)/2</f>
        <v>3168651</v>
      </c>
      <c r="H60" s="113">
        <f>SUM(H61:H83)/2</f>
        <v>1587122</v>
      </c>
      <c r="I60" s="114">
        <f>H60/G60*100</f>
        <v>50.088255222806175</v>
      </c>
      <c r="J60" s="86"/>
      <c r="K60" s="86"/>
    </row>
    <row r="61" spans="1:11" s="91" customFormat="1" ht="21" customHeight="1">
      <c r="A61" s="57"/>
      <c r="B61" s="58"/>
      <c r="C61" s="59">
        <v>80110</v>
      </c>
      <c r="D61" s="58"/>
      <c r="E61" s="60"/>
      <c r="F61" s="57" t="s">
        <v>76</v>
      </c>
      <c r="G61" s="88">
        <f>SUM(G62:G75)</f>
        <v>3022685</v>
      </c>
      <c r="H61" s="88">
        <f>SUM(H62:H75)</f>
        <v>1526011</v>
      </c>
      <c r="I61" s="63">
        <f>H61/G61*100</f>
        <v>50.48528047083967</v>
      </c>
      <c r="J61" s="90"/>
      <c r="K61" s="90"/>
    </row>
    <row r="62" spans="1:11" s="119" customFormat="1" ht="21" customHeight="1">
      <c r="A62" s="92"/>
      <c r="B62" s="93"/>
      <c r="C62" s="125"/>
      <c r="D62" s="93">
        <v>3020</v>
      </c>
      <c r="E62" s="95"/>
      <c r="F62" s="92" t="s">
        <v>61</v>
      </c>
      <c r="G62" s="96">
        <v>6000</v>
      </c>
      <c r="H62" s="96">
        <v>0</v>
      </c>
      <c r="I62" s="97">
        <f t="shared" si="0"/>
        <v>0</v>
      </c>
      <c r="J62" s="98" t="s">
        <v>77</v>
      </c>
      <c r="K62" s="98"/>
    </row>
    <row r="63" spans="1:11" s="119" customFormat="1" ht="21" customHeight="1">
      <c r="A63" s="92"/>
      <c r="B63" s="93"/>
      <c r="C63" s="126"/>
      <c r="D63" s="127">
        <v>4010</v>
      </c>
      <c r="E63" s="95"/>
      <c r="F63" s="92" t="s">
        <v>78</v>
      </c>
      <c r="G63" s="96">
        <v>2023715</v>
      </c>
      <c r="H63" s="96">
        <v>908435</v>
      </c>
      <c r="I63" s="97">
        <f t="shared" si="0"/>
        <v>44.88947307303647</v>
      </c>
      <c r="J63" s="98" t="s">
        <v>79</v>
      </c>
      <c r="K63" s="98"/>
    </row>
    <row r="64" spans="1:11" s="119" customFormat="1" ht="21" customHeight="1">
      <c r="A64" s="92"/>
      <c r="B64" s="93"/>
      <c r="C64" s="126"/>
      <c r="D64" s="93">
        <v>4040</v>
      </c>
      <c r="E64" s="95"/>
      <c r="F64" s="92" t="s">
        <v>23</v>
      </c>
      <c r="G64" s="96">
        <v>145104</v>
      </c>
      <c r="H64" s="96">
        <v>136588</v>
      </c>
      <c r="I64" s="97">
        <f t="shared" si="0"/>
        <v>94.13110596537656</v>
      </c>
      <c r="J64" s="98" t="s">
        <v>80</v>
      </c>
      <c r="K64" s="98"/>
    </row>
    <row r="65" spans="1:11" s="119" customFormat="1" ht="21" customHeight="1">
      <c r="A65" s="92"/>
      <c r="B65" s="93"/>
      <c r="C65" s="126"/>
      <c r="D65" s="93">
        <v>4110</v>
      </c>
      <c r="E65" s="95"/>
      <c r="F65" s="92" t="s">
        <v>25</v>
      </c>
      <c r="G65" s="96">
        <v>362366</v>
      </c>
      <c r="H65" s="96">
        <v>179251</v>
      </c>
      <c r="I65" s="97">
        <f t="shared" si="0"/>
        <v>49.46683739644448</v>
      </c>
      <c r="J65" s="98" t="s">
        <v>81</v>
      </c>
      <c r="K65" s="98"/>
    </row>
    <row r="66" spans="1:11" s="119" customFormat="1" ht="21" customHeight="1">
      <c r="A66" s="92"/>
      <c r="B66" s="93"/>
      <c r="C66" s="126"/>
      <c r="D66" s="93">
        <v>4120</v>
      </c>
      <c r="E66" s="95"/>
      <c r="F66" s="92" t="s">
        <v>26</v>
      </c>
      <c r="G66" s="96">
        <v>45567</v>
      </c>
      <c r="H66" s="96">
        <v>24443</v>
      </c>
      <c r="I66" s="97">
        <f t="shared" si="0"/>
        <v>53.6418899642285</v>
      </c>
      <c r="J66" s="98" t="s">
        <v>82</v>
      </c>
      <c r="K66" s="98"/>
    </row>
    <row r="67" spans="1:11" s="101" customFormat="1" ht="21" customHeight="1">
      <c r="A67" s="92"/>
      <c r="B67" s="93"/>
      <c r="C67" s="100"/>
      <c r="D67" s="93">
        <v>4140</v>
      </c>
      <c r="E67" s="95"/>
      <c r="F67" s="92" t="s">
        <v>83</v>
      </c>
      <c r="G67" s="96">
        <v>3000</v>
      </c>
      <c r="H67" s="120">
        <v>0</v>
      </c>
      <c r="I67" s="116">
        <f t="shared" si="0"/>
        <v>0</v>
      </c>
      <c r="J67" s="98" t="s">
        <v>84</v>
      </c>
      <c r="K67" s="98"/>
    </row>
    <row r="68" spans="1:11" s="99" customFormat="1" ht="21" customHeight="1">
      <c r="A68" s="92"/>
      <c r="B68" s="93"/>
      <c r="C68" s="100"/>
      <c r="D68" s="93">
        <v>4210</v>
      </c>
      <c r="E68" s="95"/>
      <c r="F68" s="92" t="s">
        <v>63</v>
      </c>
      <c r="G68" s="96">
        <v>19000</v>
      </c>
      <c r="H68" s="120">
        <v>14129</v>
      </c>
      <c r="I68" s="116">
        <f t="shared" si="0"/>
        <v>74.36315789473684</v>
      </c>
      <c r="J68" s="98" t="s">
        <v>85</v>
      </c>
      <c r="K68" s="98"/>
    </row>
    <row r="69" spans="1:11" s="99" customFormat="1" ht="21" customHeight="1">
      <c r="A69" s="92"/>
      <c r="B69" s="93"/>
      <c r="C69" s="100"/>
      <c r="D69" s="127">
        <v>4240</v>
      </c>
      <c r="E69" s="95"/>
      <c r="F69" s="92" t="s">
        <v>29</v>
      </c>
      <c r="G69" s="96">
        <v>7246</v>
      </c>
      <c r="H69" s="120">
        <v>2325</v>
      </c>
      <c r="I69" s="116">
        <f t="shared" si="0"/>
        <v>32.08666850676235</v>
      </c>
      <c r="J69" s="98" t="s">
        <v>86</v>
      </c>
      <c r="K69" s="98"/>
    </row>
    <row r="70" spans="1:11" s="99" customFormat="1" ht="21" customHeight="1">
      <c r="A70" s="92"/>
      <c r="B70" s="93"/>
      <c r="C70" s="100"/>
      <c r="D70" s="93">
        <v>4260</v>
      </c>
      <c r="E70" s="95"/>
      <c r="F70" s="92" t="s">
        <v>31</v>
      </c>
      <c r="G70" s="96">
        <v>247000</v>
      </c>
      <c r="H70" s="120">
        <v>155890</v>
      </c>
      <c r="I70" s="116">
        <f t="shared" si="0"/>
        <v>63.11336032388664</v>
      </c>
      <c r="J70" s="128" t="s">
        <v>87</v>
      </c>
      <c r="K70" s="128"/>
    </row>
    <row r="71" spans="1:11" s="101" customFormat="1" ht="21" customHeight="1">
      <c r="A71" s="92"/>
      <c r="B71" s="93"/>
      <c r="C71" s="100"/>
      <c r="D71" s="93">
        <v>4270</v>
      </c>
      <c r="E71" s="95"/>
      <c r="F71" s="92" t="s">
        <v>32</v>
      </c>
      <c r="G71" s="96">
        <v>11620</v>
      </c>
      <c r="H71" s="120">
        <v>953</v>
      </c>
      <c r="I71" s="116">
        <f t="shared" si="0"/>
        <v>8.201376936316695</v>
      </c>
      <c r="J71" s="98" t="s">
        <v>88</v>
      </c>
      <c r="K71" s="98"/>
    </row>
    <row r="72" spans="1:11" s="99" customFormat="1" ht="21" customHeight="1">
      <c r="A72" s="92"/>
      <c r="B72" s="93"/>
      <c r="C72" s="100"/>
      <c r="D72" s="93">
        <v>4300</v>
      </c>
      <c r="E72" s="95"/>
      <c r="F72" s="92" t="s">
        <v>34</v>
      </c>
      <c r="G72" s="96">
        <v>17908</v>
      </c>
      <c r="H72" s="120">
        <v>8842</v>
      </c>
      <c r="I72" s="116">
        <f t="shared" si="0"/>
        <v>49.37458119276301</v>
      </c>
      <c r="J72" s="98" t="s">
        <v>89</v>
      </c>
      <c r="K72" s="98"/>
    </row>
    <row r="73" spans="1:11" s="99" customFormat="1" ht="21" customHeight="1">
      <c r="A73" s="92"/>
      <c r="B73" s="93"/>
      <c r="C73" s="100"/>
      <c r="D73" s="93">
        <v>4410</v>
      </c>
      <c r="E73" s="95"/>
      <c r="F73" s="92" t="s">
        <v>71</v>
      </c>
      <c r="G73" s="96">
        <v>400</v>
      </c>
      <c r="H73" s="120">
        <v>0</v>
      </c>
      <c r="I73" s="116">
        <f t="shared" si="0"/>
        <v>0</v>
      </c>
      <c r="J73" s="98" t="s">
        <v>90</v>
      </c>
      <c r="K73" s="98"/>
    </row>
    <row r="74" spans="1:11" s="99" customFormat="1" ht="21" customHeight="1">
      <c r="A74" s="92"/>
      <c r="B74" s="93"/>
      <c r="C74" s="100"/>
      <c r="D74" s="93">
        <v>4430</v>
      </c>
      <c r="E74" s="95"/>
      <c r="F74" s="92" t="s">
        <v>39</v>
      </c>
      <c r="G74" s="96">
        <v>6510</v>
      </c>
      <c r="H74" s="120">
        <v>0</v>
      </c>
      <c r="I74" s="116">
        <f t="shared" si="0"/>
        <v>0</v>
      </c>
      <c r="J74" s="98" t="s">
        <v>91</v>
      </c>
      <c r="K74" s="98"/>
    </row>
    <row r="75" spans="1:11" s="101" customFormat="1" ht="21" customHeight="1">
      <c r="A75" s="92"/>
      <c r="B75" s="93"/>
      <c r="C75" s="102"/>
      <c r="D75" s="93">
        <v>4440</v>
      </c>
      <c r="E75" s="95"/>
      <c r="F75" s="92" t="s">
        <v>41</v>
      </c>
      <c r="G75" s="96">
        <v>127249</v>
      </c>
      <c r="H75" s="120">
        <v>95155</v>
      </c>
      <c r="I75" s="116">
        <f t="shared" si="0"/>
        <v>74.77858372167954</v>
      </c>
      <c r="J75" s="98" t="s">
        <v>42</v>
      </c>
      <c r="K75" s="98"/>
    </row>
    <row r="76" spans="1:11" s="99" customFormat="1" ht="21" customHeight="1">
      <c r="A76" s="57"/>
      <c r="B76" s="58"/>
      <c r="C76" s="102">
        <v>80146</v>
      </c>
      <c r="D76" s="58"/>
      <c r="E76" s="60"/>
      <c r="F76" s="57" t="s">
        <v>47</v>
      </c>
      <c r="G76" s="88">
        <f>SUM(G77)</f>
        <v>5700</v>
      </c>
      <c r="H76" s="88">
        <f>SUM(H77)</f>
        <v>0</v>
      </c>
      <c r="I76" s="63">
        <f t="shared" si="0"/>
        <v>0</v>
      </c>
      <c r="J76" s="103"/>
      <c r="K76" s="103"/>
    </row>
    <row r="77" spans="1:11" s="101" customFormat="1" ht="21" customHeight="1">
      <c r="A77" s="92"/>
      <c r="B77" s="93"/>
      <c r="C77" s="102"/>
      <c r="D77" s="93">
        <v>4300</v>
      </c>
      <c r="E77" s="95"/>
      <c r="F77" s="92" t="s">
        <v>34</v>
      </c>
      <c r="G77" s="96">
        <v>5700</v>
      </c>
      <c r="H77" s="120">
        <v>0</v>
      </c>
      <c r="I77" s="116">
        <f t="shared" si="0"/>
        <v>0</v>
      </c>
      <c r="J77" s="98" t="s">
        <v>92</v>
      </c>
      <c r="K77" s="98"/>
    </row>
    <row r="78" spans="1:11" s="99" customFormat="1" ht="21" customHeight="1">
      <c r="A78" s="57"/>
      <c r="B78" s="58"/>
      <c r="C78" s="59">
        <v>85401</v>
      </c>
      <c r="D78" s="58"/>
      <c r="E78" s="60"/>
      <c r="F78" s="57" t="s">
        <v>93</v>
      </c>
      <c r="G78" s="88">
        <f>SUM(G79:G83)</f>
        <v>140266</v>
      </c>
      <c r="H78" s="88">
        <f>SUM(H79:H83)</f>
        <v>61111</v>
      </c>
      <c r="I78" s="63">
        <f>H78/G78*100</f>
        <v>43.56793520881753</v>
      </c>
      <c r="J78" s="103"/>
      <c r="K78" s="103"/>
    </row>
    <row r="79" spans="1:11" s="101" customFormat="1" ht="21" customHeight="1">
      <c r="A79" s="92"/>
      <c r="B79" s="93"/>
      <c r="C79" s="129"/>
      <c r="D79" s="93">
        <v>4010</v>
      </c>
      <c r="E79" s="95"/>
      <c r="F79" s="92" t="s">
        <v>94</v>
      </c>
      <c r="G79" s="96">
        <v>105852</v>
      </c>
      <c r="H79" s="96">
        <v>40658</v>
      </c>
      <c r="I79" s="116">
        <f t="shared" si="0"/>
        <v>38.410233155726864</v>
      </c>
      <c r="J79" s="98" t="s">
        <v>79</v>
      </c>
      <c r="K79" s="98"/>
    </row>
    <row r="80" spans="1:11" s="101" customFormat="1" ht="21" customHeight="1">
      <c r="A80" s="92"/>
      <c r="B80" s="93"/>
      <c r="C80" s="130"/>
      <c r="D80" s="93">
        <v>4040</v>
      </c>
      <c r="E80" s="95"/>
      <c r="F80" s="92" t="s">
        <v>23</v>
      </c>
      <c r="G80" s="96">
        <v>6414</v>
      </c>
      <c r="H80" s="96">
        <v>5927</v>
      </c>
      <c r="I80" s="116">
        <f t="shared" si="0"/>
        <v>92.40723417524165</v>
      </c>
      <c r="J80" s="98" t="s">
        <v>80</v>
      </c>
      <c r="K80" s="98"/>
    </row>
    <row r="81" spans="1:11" s="101" customFormat="1" ht="21" customHeight="1">
      <c r="A81" s="92"/>
      <c r="B81" s="93"/>
      <c r="C81" s="130"/>
      <c r="D81" s="93">
        <v>4110</v>
      </c>
      <c r="E81" s="95"/>
      <c r="F81" s="92" t="s">
        <v>25</v>
      </c>
      <c r="G81" s="96">
        <v>18748</v>
      </c>
      <c r="H81" s="96">
        <v>8233</v>
      </c>
      <c r="I81" s="116">
        <f t="shared" si="0"/>
        <v>43.91401749519949</v>
      </c>
      <c r="J81" s="98" t="s">
        <v>81</v>
      </c>
      <c r="K81" s="98"/>
    </row>
    <row r="82" spans="1:11" s="101" customFormat="1" ht="21" customHeight="1">
      <c r="A82" s="92"/>
      <c r="B82" s="93"/>
      <c r="C82" s="130"/>
      <c r="D82" s="93">
        <v>4120</v>
      </c>
      <c r="E82" s="95"/>
      <c r="F82" s="92" t="s">
        <v>26</v>
      </c>
      <c r="G82" s="96">
        <v>2358</v>
      </c>
      <c r="H82" s="96">
        <v>1122</v>
      </c>
      <c r="I82" s="116">
        <f t="shared" si="0"/>
        <v>47.58269720101781</v>
      </c>
      <c r="J82" s="98" t="s">
        <v>82</v>
      </c>
      <c r="K82" s="98"/>
    </row>
    <row r="83" spans="1:11" s="99" customFormat="1" ht="21" customHeight="1">
      <c r="A83" s="92"/>
      <c r="B83" s="93"/>
      <c r="C83" s="104"/>
      <c r="D83" s="93">
        <v>4440</v>
      </c>
      <c r="E83" s="95"/>
      <c r="F83" s="92" t="s">
        <v>41</v>
      </c>
      <c r="G83" s="96">
        <v>6894</v>
      </c>
      <c r="H83" s="96">
        <v>5171</v>
      </c>
      <c r="I83" s="116">
        <f t="shared" si="0"/>
        <v>75.0072526834929</v>
      </c>
      <c r="J83" s="105" t="s">
        <v>95</v>
      </c>
      <c r="K83" s="105"/>
    </row>
    <row r="84" spans="1:11" s="11" customFormat="1" ht="21" customHeight="1">
      <c r="A84" s="106"/>
      <c r="B84" s="106"/>
      <c r="C84" s="107"/>
      <c r="D84" s="106"/>
      <c r="E84" s="108"/>
      <c r="F84" s="106"/>
      <c r="G84" s="109"/>
      <c r="H84" s="109"/>
      <c r="I84" s="63"/>
      <c r="J84" s="131"/>
      <c r="K84" s="131"/>
    </row>
    <row r="85" spans="1:11" s="87" customFormat="1" ht="21" customHeight="1">
      <c r="A85" s="80" t="s">
        <v>96</v>
      </c>
      <c r="B85" s="80"/>
      <c r="C85" s="111"/>
      <c r="D85" s="80"/>
      <c r="E85" s="112"/>
      <c r="F85" s="80" t="s">
        <v>97</v>
      </c>
      <c r="G85" s="113">
        <f>SUM(G86:G115)/2</f>
        <v>3291541</v>
      </c>
      <c r="H85" s="113">
        <f>SUM(H86:H115)/2</f>
        <v>1764541</v>
      </c>
      <c r="I85" s="114">
        <f>H85/G85*100</f>
        <v>53.60835547848257</v>
      </c>
      <c r="J85" s="86"/>
      <c r="K85" s="86"/>
    </row>
    <row r="86" spans="1:11" s="91" customFormat="1" ht="21" customHeight="1">
      <c r="A86" s="57"/>
      <c r="B86" s="60"/>
      <c r="C86" s="59">
        <v>80110</v>
      </c>
      <c r="D86" s="132"/>
      <c r="E86" s="60"/>
      <c r="F86" s="57" t="s">
        <v>76</v>
      </c>
      <c r="G86" s="88">
        <f>SUM(G87:G101)</f>
        <v>3073909</v>
      </c>
      <c r="H86" s="88">
        <f>SUM(H87:H101)</f>
        <v>1661404</v>
      </c>
      <c r="I86" s="63">
        <f>H86/G86*100</f>
        <v>54.04857463249563</v>
      </c>
      <c r="J86" s="115"/>
      <c r="K86" s="115"/>
    </row>
    <row r="87" spans="1:11" s="119" customFormat="1" ht="21" customHeight="1">
      <c r="A87" s="92"/>
      <c r="B87" s="95"/>
      <c r="C87" s="126"/>
      <c r="D87" s="127">
        <v>3020</v>
      </c>
      <c r="E87" s="95"/>
      <c r="F87" s="92" t="s">
        <v>19</v>
      </c>
      <c r="G87" s="96">
        <v>5000</v>
      </c>
      <c r="H87" s="96">
        <v>0</v>
      </c>
      <c r="I87" s="116">
        <f t="shared" si="0"/>
        <v>0</v>
      </c>
      <c r="J87" s="105" t="s">
        <v>77</v>
      </c>
      <c r="K87" s="105"/>
    </row>
    <row r="88" spans="1:11" s="99" customFormat="1" ht="21" customHeight="1">
      <c r="A88" s="92"/>
      <c r="B88" s="95"/>
      <c r="C88" s="100"/>
      <c r="D88" s="127">
        <v>4010</v>
      </c>
      <c r="E88" s="95"/>
      <c r="F88" s="92" t="s">
        <v>78</v>
      </c>
      <c r="G88" s="96">
        <v>2061943</v>
      </c>
      <c r="H88" s="120">
        <v>991355</v>
      </c>
      <c r="I88" s="116">
        <f t="shared" si="0"/>
        <v>48.07868112746085</v>
      </c>
      <c r="J88" s="98" t="s">
        <v>79</v>
      </c>
      <c r="K88" s="98"/>
    </row>
    <row r="89" spans="1:11" s="101" customFormat="1" ht="21" customHeight="1">
      <c r="A89" s="92"/>
      <c r="B89" s="93"/>
      <c r="C89" s="100"/>
      <c r="D89" s="93">
        <v>4040</v>
      </c>
      <c r="E89" s="95"/>
      <c r="F89" s="92" t="s">
        <v>23</v>
      </c>
      <c r="G89" s="96">
        <v>154315</v>
      </c>
      <c r="H89" s="120">
        <v>148581</v>
      </c>
      <c r="I89" s="116">
        <f t="shared" si="0"/>
        <v>96.28422382788452</v>
      </c>
      <c r="J89" s="98" t="s">
        <v>98</v>
      </c>
      <c r="K89" s="98"/>
    </row>
    <row r="90" spans="1:11" s="101" customFormat="1" ht="21" customHeight="1">
      <c r="A90" s="92"/>
      <c r="B90" s="93"/>
      <c r="C90" s="100"/>
      <c r="D90" s="93">
        <v>4110</v>
      </c>
      <c r="E90" s="95"/>
      <c r="F90" s="121" t="s">
        <v>25</v>
      </c>
      <c r="G90" s="122">
        <v>370165</v>
      </c>
      <c r="H90" s="123">
        <v>202073</v>
      </c>
      <c r="I90" s="116">
        <f t="shared" si="0"/>
        <v>54.58998014398985</v>
      </c>
      <c r="J90" s="98" t="s">
        <v>81</v>
      </c>
      <c r="K90" s="98"/>
    </row>
    <row r="91" spans="1:11" s="101" customFormat="1" ht="21" customHeight="1">
      <c r="A91" s="92"/>
      <c r="B91" s="93"/>
      <c r="C91" s="100"/>
      <c r="D91" s="93">
        <v>4120</v>
      </c>
      <c r="E91" s="95"/>
      <c r="F91" s="121" t="s">
        <v>26</v>
      </c>
      <c r="G91" s="122">
        <v>46547</v>
      </c>
      <c r="H91" s="123">
        <v>26745</v>
      </c>
      <c r="I91" s="133">
        <f t="shared" si="0"/>
        <v>57.45805315057898</v>
      </c>
      <c r="J91" s="98" t="s">
        <v>82</v>
      </c>
      <c r="K91" s="98"/>
    </row>
    <row r="92" spans="1:11" s="101" customFormat="1" ht="21" customHeight="1">
      <c r="A92" s="92"/>
      <c r="B92" s="93"/>
      <c r="C92" s="102"/>
      <c r="D92" s="93">
        <v>4140</v>
      </c>
      <c r="E92" s="95"/>
      <c r="F92" s="92" t="s">
        <v>83</v>
      </c>
      <c r="G92" s="96">
        <v>2000</v>
      </c>
      <c r="H92" s="120">
        <v>0</v>
      </c>
      <c r="I92" s="116">
        <f t="shared" si="0"/>
        <v>0</v>
      </c>
      <c r="J92" s="98" t="s">
        <v>99</v>
      </c>
      <c r="K92" s="98"/>
    </row>
    <row r="93" spans="1:11" s="101" customFormat="1" ht="21" customHeight="1">
      <c r="A93" s="92"/>
      <c r="B93" s="95"/>
      <c r="C93" s="94"/>
      <c r="D93" s="127">
        <v>4210</v>
      </c>
      <c r="E93" s="95"/>
      <c r="F93" s="121" t="s">
        <v>27</v>
      </c>
      <c r="G93" s="122">
        <v>17000</v>
      </c>
      <c r="H93" s="123">
        <v>15989</v>
      </c>
      <c r="I93" s="133">
        <f t="shared" si="0"/>
        <v>94.05294117647058</v>
      </c>
      <c r="J93" s="98" t="s">
        <v>100</v>
      </c>
      <c r="K93" s="98"/>
    </row>
    <row r="94" spans="1:11" s="101" customFormat="1" ht="21" customHeight="1">
      <c r="A94" s="92"/>
      <c r="B94" s="95"/>
      <c r="C94" s="100"/>
      <c r="D94" s="127">
        <v>4240</v>
      </c>
      <c r="E94" s="95"/>
      <c r="F94" s="92" t="s">
        <v>29</v>
      </c>
      <c r="G94" s="96">
        <v>6598</v>
      </c>
      <c r="H94" s="120">
        <v>2038</v>
      </c>
      <c r="I94" s="116">
        <f t="shared" si="0"/>
        <v>30.888147923613218</v>
      </c>
      <c r="J94" s="98" t="s">
        <v>101</v>
      </c>
      <c r="K94" s="98"/>
    </row>
    <row r="95" spans="1:11" s="101" customFormat="1" ht="21" customHeight="1">
      <c r="A95" s="92"/>
      <c r="B95" s="93"/>
      <c r="C95" s="100"/>
      <c r="D95" s="93">
        <v>4260</v>
      </c>
      <c r="E95" s="95"/>
      <c r="F95" s="92" t="s">
        <v>31</v>
      </c>
      <c r="G95" s="96">
        <v>234000</v>
      </c>
      <c r="H95" s="120">
        <v>162603</v>
      </c>
      <c r="I95" s="116">
        <f t="shared" si="0"/>
        <v>69.48846153846155</v>
      </c>
      <c r="J95" s="128" t="s">
        <v>102</v>
      </c>
      <c r="K95" s="128"/>
    </row>
    <row r="96" spans="1:11" s="101" customFormat="1" ht="21" customHeight="1">
      <c r="A96" s="92"/>
      <c r="B96" s="93"/>
      <c r="C96" s="100"/>
      <c r="D96" s="93">
        <v>4270</v>
      </c>
      <c r="E96" s="95"/>
      <c r="F96" s="92" t="s">
        <v>32</v>
      </c>
      <c r="G96" s="96">
        <v>10360</v>
      </c>
      <c r="H96" s="120">
        <v>1868</v>
      </c>
      <c r="I96" s="116">
        <f t="shared" si="0"/>
        <v>18.030888030888033</v>
      </c>
      <c r="J96" s="98"/>
      <c r="K96" s="98"/>
    </row>
    <row r="97" spans="1:11" s="101" customFormat="1" ht="21" customHeight="1">
      <c r="A97" s="92"/>
      <c r="B97" s="93"/>
      <c r="C97" s="100"/>
      <c r="D97" s="93">
        <v>4300</v>
      </c>
      <c r="E97" s="95"/>
      <c r="F97" s="92" t="s">
        <v>34</v>
      </c>
      <c r="G97" s="96">
        <v>31578</v>
      </c>
      <c r="H97" s="120">
        <v>12187</v>
      </c>
      <c r="I97" s="116">
        <f t="shared" si="0"/>
        <v>38.59332446640066</v>
      </c>
      <c r="J97" s="98" t="s">
        <v>103</v>
      </c>
      <c r="K97" s="98"/>
    </row>
    <row r="98" spans="1:11" s="101" customFormat="1" ht="21" customHeight="1">
      <c r="A98" s="92"/>
      <c r="B98" s="93"/>
      <c r="C98" s="100"/>
      <c r="D98" s="93">
        <v>4410</v>
      </c>
      <c r="E98" s="95"/>
      <c r="F98" s="92" t="s">
        <v>71</v>
      </c>
      <c r="G98" s="96">
        <v>810</v>
      </c>
      <c r="H98" s="120">
        <v>48</v>
      </c>
      <c r="I98" s="116">
        <f t="shared" si="0"/>
        <v>5.9259259259259265</v>
      </c>
      <c r="J98" s="98" t="s">
        <v>90</v>
      </c>
      <c r="K98" s="98"/>
    </row>
    <row r="99" spans="1:11" s="101" customFormat="1" ht="21" customHeight="1">
      <c r="A99" s="92"/>
      <c r="B99" s="93"/>
      <c r="C99" s="100"/>
      <c r="D99" s="93">
        <v>4430</v>
      </c>
      <c r="E99" s="95"/>
      <c r="F99" s="92" t="s">
        <v>39</v>
      </c>
      <c r="G99" s="96">
        <v>2462</v>
      </c>
      <c r="H99" s="120">
        <v>0</v>
      </c>
      <c r="I99" s="97">
        <f t="shared" si="0"/>
        <v>0</v>
      </c>
      <c r="J99" s="98" t="s">
        <v>104</v>
      </c>
      <c r="K99" s="98"/>
    </row>
    <row r="100" spans="1:11" s="101" customFormat="1" ht="21" customHeight="1">
      <c r="A100" s="92"/>
      <c r="B100" s="93"/>
      <c r="C100" s="102"/>
      <c r="D100" s="93">
        <v>4440</v>
      </c>
      <c r="E100" s="95"/>
      <c r="F100" s="92" t="s">
        <v>41</v>
      </c>
      <c r="G100" s="96">
        <v>130549</v>
      </c>
      <c r="H100" s="120">
        <v>97708</v>
      </c>
      <c r="I100" s="97">
        <f t="shared" si="0"/>
        <v>74.84392833342271</v>
      </c>
      <c r="J100" s="98" t="s">
        <v>95</v>
      </c>
      <c r="K100" s="98"/>
    </row>
    <row r="101" spans="1:11" s="101" customFormat="1" ht="21" customHeight="1">
      <c r="A101" s="92"/>
      <c r="B101" s="93"/>
      <c r="C101" s="102"/>
      <c r="D101" s="93">
        <v>4480</v>
      </c>
      <c r="E101" s="95"/>
      <c r="F101" s="92" t="s">
        <v>43</v>
      </c>
      <c r="G101" s="96">
        <v>582</v>
      </c>
      <c r="H101" s="120">
        <v>209</v>
      </c>
      <c r="I101" s="97">
        <f t="shared" si="0"/>
        <v>35.9106529209622</v>
      </c>
      <c r="J101" s="98" t="s">
        <v>105</v>
      </c>
      <c r="K101" s="98"/>
    </row>
    <row r="102" spans="1:11" s="99" customFormat="1" ht="21" customHeight="1">
      <c r="A102" s="57"/>
      <c r="B102" s="58"/>
      <c r="C102" s="102">
        <v>80146</v>
      </c>
      <c r="D102" s="58"/>
      <c r="E102" s="60"/>
      <c r="F102" s="57" t="s">
        <v>47</v>
      </c>
      <c r="G102" s="88">
        <f>SUM(G103:G108)</f>
        <v>19284</v>
      </c>
      <c r="H102" s="88">
        <f>SUM(H103:H108)</f>
        <v>10749</v>
      </c>
      <c r="I102" s="89">
        <f t="shared" si="0"/>
        <v>55.74051026757934</v>
      </c>
      <c r="J102" s="103"/>
      <c r="K102" s="103"/>
    </row>
    <row r="103" spans="1:11" s="101" customFormat="1" ht="21" customHeight="1">
      <c r="A103" s="92"/>
      <c r="B103" s="93"/>
      <c r="C103" s="102"/>
      <c r="D103" s="93">
        <v>4010</v>
      </c>
      <c r="E103" s="95"/>
      <c r="F103" s="92" t="s">
        <v>78</v>
      </c>
      <c r="G103" s="96">
        <v>14027</v>
      </c>
      <c r="H103" s="120">
        <v>8246</v>
      </c>
      <c r="I103" s="97">
        <f aca="true" t="shared" si="1" ref="I103:I108">H103/G103*100</f>
        <v>58.78662579311328</v>
      </c>
      <c r="J103" s="98" t="s">
        <v>106</v>
      </c>
      <c r="K103" s="98"/>
    </row>
    <row r="104" spans="1:11" s="101" customFormat="1" ht="21" customHeight="1">
      <c r="A104" s="92"/>
      <c r="B104" s="93"/>
      <c r="C104" s="102"/>
      <c r="D104" s="93">
        <v>4110</v>
      </c>
      <c r="E104" s="95"/>
      <c r="F104" s="121" t="s">
        <v>25</v>
      </c>
      <c r="G104" s="96">
        <v>2351</v>
      </c>
      <c r="H104" s="120">
        <v>1455</v>
      </c>
      <c r="I104" s="97">
        <f t="shared" si="1"/>
        <v>61.88855806039983</v>
      </c>
      <c r="J104" s="98"/>
      <c r="K104" s="98"/>
    </row>
    <row r="105" spans="1:11" s="101" customFormat="1" ht="21" customHeight="1">
      <c r="A105" s="92"/>
      <c r="B105" s="93"/>
      <c r="C105" s="102"/>
      <c r="D105" s="93">
        <v>4120</v>
      </c>
      <c r="E105" s="95"/>
      <c r="F105" s="121" t="s">
        <v>26</v>
      </c>
      <c r="G105" s="96">
        <v>256</v>
      </c>
      <c r="H105" s="120">
        <v>198</v>
      </c>
      <c r="I105" s="97">
        <f t="shared" si="1"/>
        <v>77.34375</v>
      </c>
      <c r="J105" s="98"/>
      <c r="K105" s="98"/>
    </row>
    <row r="106" spans="1:11" s="101" customFormat="1" ht="21" customHeight="1">
      <c r="A106" s="92"/>
      <c r="B106" s="93"/>
      <c r="C106" s="102"/>
      <c r="D106" s="93">
        <v>4210</v>
      </c>
      <c r="E106" s="95"/>
      <c r="F106" s="121" t="s">
        <v>27</v>
      </c>
      <c r="G106" s="96">
        <v>450</v>
      </c>
      <c r="H106" s="120">
        <v>250</v>
      </c>
      <c r="I106" s="97">
        <f t="shared" si="1"/>
        <v>55.55555555555556</v>
      </c>
      <c r="J106" s="98"/>
      <c r="K106" s="98"/>
    </row>
    <row r="107" spans="1:11" s="101" customFormat="1" ht="21" customHeight="1">
      <c r="A107" s="92"/>
      <c r="B107" s="93"/>
      <c r="C107" s="102"/>
      <c r="D107" s="93">
        <v>4300</v>
      </c>
      <c r="E107" s="95"/>
      <c r="F107" s="92" t="s">
        <v>34</v>
      </c>
      <c r="G107" s="96">
        <v>1570</v>
      </c>
      <c r="H107" s="120">
        <v>180</v>
      </c>
      <c r="I107" s="97">
        <f t="shared" si="1"/>
        <v>11.464968152866243</v>
      </c>
      <c r="J107" s="98"/>
      <c r="K107" s="98"/>
    </row>
    <row r="108" spans="1:11" s="101" customFormat="1" ht="21" customHeight="1">
      <c r="A108" s="92"/>
      <c r="B108" s="93"/>
      <c r="C108" s="102"/>
      <c r="D108" s="93">
        <v>4410</v>
      </c>
      <c r="E108" s="95"/>
      <c r="F108" s="92" t="s">
        <v>71</v>
      </c>
      <c r="G108" s="96">
        <v>630</v>
      </c>
      <c r="H108" s="120">
        <v>420</v>
      </c>
      <c r="I108" s="97">
        <f t="shared" si="1"/>
        <v>66.66666666666666</v>
      </c>
      <c r="J108" s="98"/>
      <c r="K108" s="98"/>
    </row>
    <row r="109" spans="1:11" s="99" customFormat="1" ht="21" customHeight="1">
      <c r="A109" s="57"/>
      <c r="B109" s="58"/>
      <c r="C109" s="59">
        <v>85401</v>
      </c>
      <c r="D109" s="58"/>
      <c r="E109" s="60"/>
      <c r="F109" s="57" t="s">
        <v>93</v>
      </c>
      <c r="G109" s="88">
        <f>SUM(G110:G115)</f>
        <v>198348</v>
      </c>
      <c r="H109" s="88">
        <f>SUM(H110:H115)</f>
        <v>92388</v>
      </c>
      <c r="I109" s="63">
        <f>H109/G109*100</f>
        <v>46.57874039566822</v>
      </c>
      <c r="J109" s="98"/>
      <c r="K109" s="98"/>
    </row>
    <row r="110" spans="1:11" s="101" customFormat="1" ht="21" customHeight="1">
      <c r="A110" s="92"/>
      <c r="B110" s="93"/>
      <c r="C110" s="134"/>
      <c r="D110" s="93">
        <v>3020</v>
      </c>
      <c r="E110" s="95"/>
      <c r="F110" s="92" t="s">
        <v>61</v>
      </c>
      <c r="G110" s="96">
        <v>2250</v>
      </c>
      <c r="H110" s="96">
        <v>1412</v>
      </c>
      <c r="I110" s="116">
        <f aca="true" t="shared" si="2" ref="I110:I186">H110/G110*100</f>
        <v>62.75555555555555</v>
      </c>
      <c r="J110" s="98" t="s">
        <v>107</v>
      </c>
      <c r="K110" s="98"/>
    </row>
    <row r="111" spans="1:11" s="101" customFormat="1" ht="21" customHeight="1">
      <c r="A111" s="92"/>
      <c r="B111" s="93"/>
      <c r="C111" s="129"/>
      <c r="D111" s="93">
        <v>4010</v>
      </c>
      <c r="E111" s="95"/>
      <c r="F111" s="92" t="s">
        <v>78</v>
      </c>
      <c r="G111" s="96">
        <v>152461</v>
      </c>
      <c r="H111" s="96">
        <v>67837</v>
      </c>
      <c r="I111" s="116">
        <f t="shared" si="2"/>
        <v>44.49465765015315</v>
      </c>
      <c r="J111" s="98" t="s">
        <v>79</v>
      </c>
      <c r="K111" s="98"/>
    </row>
    <row r="112" spans="1:11" s="101" customFormat="1" ht="21" customHeight="1">
      <c r="A112" s="92"/>
      <c r="B112" s="93"/>
      <c r="C112" s="130"/>
      <c r="D112" s="93">
        <v>4040</v>
      </c>
      <c r="E112" s="95"/>
      <c r="F112" s="92" t="s">
        <v>23</v>
      </c>
      <c r="G112" s="96">
        <v>5040</v>
      </c>
      <c r="H112" s="96">
        <v>3822</v>
      </c>
      <c r="I112" s="116">
        <f t="shared" si="2"/>
        <v>75.83333333333333</v>
      </c>
      <c r="J112" s="98" t="s">
        <v>98</v>
      </c>
      <c r="K112" s="98"/>
    </row>
    <row r="113" spans="1:11" s="101" customFormat="1" ht="21" customHeight="1">
      <c r="A113" s="92"/>
      <c r="B113" s="93"/>
      <c r="C113" s="130"/>
      <c r="D113" s="93">
        <v>4110</v>
      </c>
      <c r="E113" s="95"/>
      <c r="F113" s="121" t="s">
        <v>25</v>
      </c>
      <c r="G113" s="122">
        <v>26303</v>
      </c>
      <c r="H113" s="122">
        <v>11017</v>
      </c>
      <c r="I113" s="124">
        <f t="shared" si="2"/>
        <v>41.88495608865909</v>
      </c>
      <c r="J113" s="98" t="s">
        <v>81</v>
      </c>
      <c r="K113" s="98"/>
    </row>
    <row r="114" spans="1:11" s="101" customFormat="1" ht="21" customHeight="1">
      <c r="A114" s="92"/>
      <c r="B114" s="93"/>
      <c r="C114" s="130"/>
      <c r="D114" s="93">
        <v>4120</v>
      </c>
      <c r="E114" s="95"/>
      <c r="F114" s="92" t="s">
        <v>26</v>
      </c>
      <c r="G114" s="96">
        <v>3308</v>
      </c>
      <c r="H114" s="96">
        <v>1641</v>
      </c>
      <c r="I114" s="116">
        <f t="shared" si="2"/>
        <v>49.60701330108827</v>
      </c>
      <c r="J114" s="98" t="s">
        <v>82</v>
      </c>
      <c r="K114" s="98"/>
    </row>
    <row r="115" spans="1:11" s="101" customFormat="1" ht="21" customHeight="1">
      <c r="A115" s="92"/>
      <c r="B115" s="93"/>
      <c r="C115" s="130"/>
      <c r="D115" s="93">
        <v>4440</v>
      </c>
      <c r="E115" s="95"/>
      <c r="F115" s="92" t="s">
        <v>41</v>
      </c>
      <c r="G115" s="96">
        <v>8986</v>
      </c>
      <c r="H115" s="96">
        <v>6659</v>
      </c>
      <c r="I115" s="116">
        <f t="shared" si="2"/>
        <v>74.10416202982417</v>
      </c>
      <c r="J115" s="105" t="s">
        <v>95</v>
      </c>
      <c r="K115" s="105"/>
    </row>
    <row r="116" spans="1:11" s="11" customFormat="1" ht="21" customHeight="1">
      <c r="A116" s="106"/>
      <c r="B116" s="106"/>
      <c r="C116" s="104"/>
      <c r="D116" s="106"/>
      <c r="E116" s="108"/>
      <c r="F116" s="106"/>
      <c r="G116" s="109"/>
      <c r="H116" s="109"/>
      <c r="I116" s="63"/>
      <c r="J116" s="64"/>
      <c r="K116" s="64"/>
    </row>
    <row r="117" spans="1:11" s="87" customFormat="1" ht="21" customHeight="1">
      <c r="A117" s="80" t="s">
        <v>108</v>
      </c>
      <c r="B117" s="80"/>
      <c r="C117" s="111"/>
      <c r="D117" s="80"/>
      <c r="E117" s="112"/>
      <c r="F117" s="80" t="s">
        <v>109</v>
      </c>
      <c r="G117" s="113">
        <f>SUM(G118:G142)/2</f>
        <v>2582445</v>
      </c>
      <c r="H117" s="113">
        <f>SUM(H118:H142)/2</f>
        <v>1401138</v>
      </c>
      <c r="I117" s="114">
        <f>H117/G117*100</f>
        <v>54.2562571516528</v>
      </c>
      <c r="J117" s="86"/>
      <c r="K117" s="86"/>
    </row>
    <row r="118" spans="1:11" s="91" customFormat="1" ht="21" customHeight="1">
      <c r="A118" s="57"/>
      <c r="B118" s="58"/>
      <c r="C118" s="59">
        <v>80110</v>
      </c>
      <c r="D118" s="58"/>
      <c r="E118" s="60"/>
      <c r="F118" s="57" t="s">
        <v>76</v>
      </c>
      <c r="G118" s="88">
        <f>SUM(G119:G133)</f>
        <v>2426806</v>
      </c>
      <c r="H118" s="88">
        <f>SUM(H119:H133)</f>
        <v>1320213</v>
      </c>
      <c r="I118" s="63">
        <f>H118/G118*100</f>
        <v>54.40125827940099</v>
      </c>
      <c r="J118" s="115"/>
      <c r="K118" s="115"/>
    </row>
    <row r="119" spans="1:11" s="119" customFormat="1" ht="21" customHeight="1">
      <c r="A119" s="92"/>
      <c r="B119" s="93"/>
      <c r="C119" s="134"/>
      <c r="D119" s="93">
        <v>3020</v>
      </c>
      <c r="E119" s="95"/>
      <c r="F119" s="92" t="s">
        <v>61</v>
      </c>
      <c r="G119" s="96">
        <v>5130</v>
      </c>
      <c r="H119" s="96">
        <v>0</v>
      </c>
      <c r="I119" s="116">
        <f t="shared" si="2"/>
        <v>0</v>
      </c>
      <c r="J119" s="98" t="s">
        <v>110</v>
      </c>
      <c r="K119" s="98"/>
    </row>
    <row r="120" spans="1:11" s="99" customFormat="1" ht="21" customHeight="1">
      <c r="A120" s="92"/>
      <c r="B120" s="95"/>
      <c r="C120" s="100"/>
      <c r="D120" s="127">
        <v>4010</v>
      </c>
      <c r="E120" s="95"/>
      <c r="F120" s="92" t="s">
        <v>78</v>
      </c>
      <c r="G120" s="96">
        <v>1601554</v>
      </c>
      <c r="H120" s="120">
        <v>767985</v>
      </c>
      <c r="I120" s="116">
        <f t="shared" si="2"/>
        <v>47.95248864540315</v>
      </c>
      <c r="J120" s="98" t="s">
        <v>79</v>
      </c>
      <c r="K120" s="98"/>
    </row>
    <row r="121" spans="1:11" s="99" customFormat="1" ht="21" customHeight="1">
      <c r="A121" s="92"/>
      <c r="B121" s="93"/>
      <c r="C121" s="100"/>
      <c r="D121" s="93">
        <v>4040</v>
      </c>
      <c r="E121" s="95"/>
      <c r="F121" s="92" t="s">
        <v>23</v>
      </c>
      <c r="G121" s="96">
        <v>124647</v>
      </c>
      <c r="H121" s="120">
        <v>123730</v>
      </c>
      <c r="I121" s="116">
        <f t="shared" si="2"/>
        <v>99.26432244658918</v>
      </c>
      <c r="J121" s="98" t="s">
        <v>98</v>
      </c>
      <c r="K121" s="98"/>
    </row>
    <row r="122" spans="1:11" s="101" customFormat="1" ht="21" customHeight="1">
      <c r="A122" s="92"/>
      <c r="B122" s="93"/>
      <c r="C122" s="100"/>
      <c r="D122" s="93">
        <v>4110</v>
      </c>
      <c r="E122" s="95"/>
      <c r="F122" s="92" t="s">
        <v>25</v>
      </c>
      <c r="G122" s="96">
        <v>289220</v>
      </c>
      <c r="H122" s="120">
        <v>156824</v>
      </c>
      <c r="I122" s="116">
        <f t="shared" si="2"/>
        <v>54.22308277435862</v>
      </c>
      <c r="J122" s="98" t="s">
        <v>81</v>
      </c>
      <c r="K122" s="98"/>
    </row>
    <row r="123" spans="1:11" s="99" customFormat="1" ht="21" customHeight="1">
      <c r="A123" s="92"/>
      <c r="B123" s="93"/>
      <c r="C123" s="100"/>
      <c r="D123" s="93">
        <v>4120</v>
      </c>
      <c r="E123" s="95"/>
      <c r="F123" s="92" t="s">
        <v>26</v>
      </c>
      <c r="G123" s="96">
        <v>36369</v>
      </c>
      <c r="H123" s="120">
        <v>21200</v>
      </c>
      <c r="I123" s="116">
        <f t="shared" si="2"/>
        <v>58.29140201820232</v>
      </c>
      <c r="J123" s="98" t="s">
        <v>82</v>
      </c>
      <c r="K123" s="98"/>
    </row>
    <row r="124" spans="1:11" s="99" customFormat="1" ht="21" customHeight="1">
      <c r="A124" s="92"/>
      <c r="B124" s="93"/>
      <c r="C124" s="100"/>
      <c r="D124" s="93">
        <v>4140</v>
      </c>
      <c r="E124" s="95"/>
      <c r="F124" s="92" t="s">
        <v>83</v>
      </c>
      <c r="G124" s="96">
        <v>6272</v>
      </c>
      <c r="H124" s="120">
        <v>707</v>
      </c>
      <c r="I124" s="116">
        <f t="shared" si="2"/>
        <v>11.272321428571429</v>
      </c>
      <c r="J124" s="98" t="s">
        <v>99</v>
      </c>
      <c r="K124" s="98"/>
    </row>
    <row r="125" spans="1:11" s="101" customFormat="1" ht="21.75" customHeight="1">
      <c r="A125" s="92"/>
      <c r="B125" s="93"/>
      <c r="C125" s="100"/>
      <c r="D125" s="93">
        <v>4210</v>
      </c>
      <c r="E125" s="95"/>
      <c r="F125" s="92" t="s">
        <v>27</v>
      </c>
      <c r="G125" s="96">
        <v>16500</v>
      </c>
      <c r="H125" s="120">
        <v>7655</v>
      </c>
      <c r="I125" s="116">
        <f t="shared" si="2"/>
        <v>46.39393939393939</v>
      </c>
      <c r="J125" s="98" t="s">
        <v>111</v>
      </c>
      <c r="K125" s="98"/>
    </row>
    <row r="126" spans="1:11" s="101" customFormat="1" ht="21" customHeight="1">
      <c r="A126" s="92"/>
      <c r="B126" s="93"/>
      <c r="C126" s="100"/>
      <c r="D126" s="93">
        <v>4240</v>
      </c>
      <c r="E126" s="95"/>
      <c r="F126" s="92" t="s">
        <v>29</v>
      </c>
      <c r="G126" s="96">
        <v>4000</v>
      </c>
      <c r="H126" s="120">
        <v>2</v>
      </c>
      <c r="I126" s="116">
        <f t="shared" si="2"/>
        <v>0.05</v>
      </c>
      <c r="J126" s="98" t="s">
        <v>112</v>
      </c>
      <c r="K126" s="98"/>
    </row>
    <row r="127" spans="1:11" s="101" customFormat="1" ht="21" customHeight="1">
      <c r="A127" s="92"/>
      <c r="B127" s="93"/>
      <c r="C127" s="100"/>
      <c r="D127" s="93">
        <v>4260</v>
      </c>
      <c r="E127" s="95"/>
      <c r="F127" s="92" t="s">
        <v>31</v>
      </c>
      <c r="G127" s="96">
        <v>198000</v>
      </c>
      <c r="H127" s="120">
        <v>151614</v>
      </c>
      <c r="I127" s="116">
        <f t="shared" si="2"/>
        <v>76.57272727272726</v>
      </c>
      <c r="J127" s="135" t="s">
        <v>102</v>
      </c>
      <c r="K127" s="135"/>
    </row>
    <row r="128" spans="1:11" s="99" customFormat="1" ht="21" customHeight="1">
      <c r="A128" s="92"/>
      <c r="B128" s="93"/>
      <c r="C128" s="102"/>
      <c r="D128" s="93">
        <v>4270</v>
      </c>
      <c r="E128" s="95"/>
      <c r="F128" s="92" t="s">
        <v>32</v>
      </c>
      <c r="G128" s="96">
        <v>10330</v>
      </c>
      <c r="H128" s="120">
        <v>2146</v>
      </c>
      <c r="I128" s="97">
        <f t="shared" si="2"/>
        <v>20.774443368828656</v>
      </c>
      <c r="J128" s="98" t="s">
        <v>113</v>
      </c>
      <c r="K128" s="98"/>
    </row>
    <row r="129" spans="1:11" s="101" customFormat="1" ht="21" customHeight="1">
      <c r="A129" s="92"/>
      <c r="B129" s="93"/>
      <c r="C129" s="100"/>
      <c r="D129" s="93">
        <v>4300</v>
      </c>
      <c r="E129" s="95"/>
      <c r="F129" s="92" t="s">
        <v>34</v>
      </c>
      <c r="G129" s="96">
        <v>32653</v>
      </c>
      <c r="H129" s="120">
        <v>14299</v>
      </c>
      <c r="I129" s="116">
        <f t="shared" si="2"/>
        <v>43.790769607693015</v>
      </c>
      <c r="J129" s="98" t="s">
        <v>103</v>
      </c>
      <c r="K129" s="98"/>
    </row>
    <row r="130" spans="1:11" s="101" customFormat="1" ht="21" customHeight="1">
      <c r="A130" s="92"/>
      <c r="B130" s="93"/>
      <c r="C130" s="100"/>
      <c r="D130" s="93">
        <v>4410</v>
      </c>
      <c r="E130" s="95"/>
      <c r="F130" s="92" t="s">
        <v>36</v>
      </c>
      <c r="G130" s="96">
        <v>700</v>
      </c>
      <c r="H130" s="120">
        <v>11</v>
      </c>
      <c r="I130" s="116">
        <f t="shared" si="2"/>
        <v>1.5714285714285716</v>
      </c>
      <c r="J130" s="98" t="s">
        <v>90</v>
      </c>
      <c r="K130" s="98"/>
    </row>
    <row r="131" spans="1:11" s="101" customFormat="1" ht="21" customHeight="1">
      <c r="A131" s="92"/>
      <c r="B131" s="93"/>
      <c r="C131" s="100"/>
      <c r="D131" s="93">
        <v>4430</v>
      </c>
      <c r="E131" s="95"/>
      <c r="F131" s="92" t="s">
        <v>39</v>
      </c>
      <c r="G131" s="96">
        <v>2357</v>
      </c>
      <c r="H131" s="120">
        <v>0</v>
      </c>
      <c r="I131" s="116">
        <f t="shared" si="2"/>
        <v>0</v>
      </c>
      <c r="J131" s="98" t="s">
        <v>114</v>
      </c>
      <c r="K131" s="98"/>
    </row>
    <row r="132" spans="1:11" s="101" customFormat="1" ht="21" customHeight="1">
      <c r="A132" s="92"/>
      <c r="B132" s="93"/>
      <c r="C132" s="102"/>
      <c r="D132" s="93">
        <v>4440</v>
      </c>
      <c r="E132" s="95"/>
      <c r="F132" s="92" t="s">
        <v>41</v>
      </c>
      <c r="G132" s="96">
        <v>98885</v>
      </c>
      <c r="H132" s="120">
        <v>73859</v>
      </c>
      <c r="I132" s="116">
        <f t="shared" si="2"/>
        <v>74.69181372301158</v>
      </c>
      <c r="J132" s="98" t="s">
        <v>95</v>
      </c>
      <c r="K132" s="98"/>
    </row>
    <row r="133" spans="1:11" s="101" customFormat="1" ht="21" customHeight="1">
      <c r="A133" s="92"/>
      <c r="B133" s="93"/>
      <c r="C133" s="102"/>
      <c r="D133" s="93">
        <v>4480</v>
      </c>
      <c r="E133" s="95"/>
      <c r="F133" s="92" t="s">
        <v>43</v>
      </c>
      <c r="G133" s="96">
        <v>189</v>
      </c>
      <c r="H133" s="120">
        <v>181</v>
      </c>
      <c r="I133" s="116">
        <f t="shared" si="2"/>
        <v>95.76719576719577</v>
      </c>
      <c r="J133" s="98" t="s">
        <v>105</v>
      </c>
      <c r="K133" s="98"/>
    </row>
    <row r="134" spans="1:11" s="99" customFormat="1" ht="21" customHeight="1">
      <c r="A134" s="57"/>
      <c r="B134" s="58"/>
      <c r="C134" s="102">
        <v>80146</v>
      </c>
      <c r="D134" s="58"/>
      <c r="E134" s="60"/>
      <c r="F134" s="57" t="s">
        <v>47</v>
      </c>
      <c r="G134" s="88">
        <f>SUM(G135)</f>
        <v>5300</v>
      </c>
      <c r="H134" s="136">
        <f>SUM(H135)</f>
        <v>0</v>
      </c>
      <c r="I134" s="63">
        <f t="shared" si="2"/>
        <v>0</v>
      </c>
      <c r="J134" s="103"/>
      <c r="K134" s="103"/>
    </row>
    <row r="135" spans="1:11" s="101" customFormat="1" ht="21" customHeight="1">
      <c r="A135" s="92"/>
      <c r="B135" s="93"/>
      <c r="C135" s="102"/>
      <c r="D135" s="93"/>
      <c r="E135" s="95"/>
      <c r="F135" s="92" t="s">
        <v>34</v>
      </c>
      <c r="G135" s="96">
        <v>5300</v>
      </c>
      <c r="H135" s="120">
        <v>0</v>
      </c>
      <c r="I135" s="116">
        <f t="shared" si="2"/>
        <v>0</v>
      </c>
      <c r="J135" s="98" t="s">
        <v>115</v>
      </c>
      <c r="K135" s="98"/>
    </row>
    <row r="136" spans="1:11" s="99" customFormat="1" ht="21" customHeight="1">
      <c r="A136" s="57"/>
      <c r="B136" s="58"/>
      <c r="C136" s="59">
        <v>85401</v>
      </c>
      <c r="D136" s="58"/>
      <c r="E136" s="60"/>
      <c r="F136" s="57" t="s">
        <v>93</v>
      </c>
      <c r="G136" s="88">
        <f>SUM(G137:G142)</f>
        <v>150339</v>
      </c>
      <c r="H136" s="88">
        <f>SUM(H137:H142)</f>
        <v>80925</v>
      </c>
      <c r="I136" s="63">
        <f>H136/G136*100</f>
        <v>53.8283479336699</v>
      </c>
      <c r="J136" s="98"/>
      <c r="K136" s="98"/>
    </row>
    <row r="137" spans="1:11" s="101" customFormat="1" ht="21" customHeight="1">
      <c r="A137" s="92"/>
      <c r="B137" s="93"/>
      <c r="C137" s="134"/>
      <c r="D137" s="93">
        <v>3020</v>
      </c>
      <c r="E137" s="95"/>
      <c r="F137" s="92" t="s">
        <v>61</v>
      </c>
      <c r="G137" s="96">
        <v>1699</v>
      </c>
      <c r="H137" s="96">
        <v>998</v>
      </c>
      <c r="I137" s="116">
        <f>H137/G137*100</f>
        <v>58.740435550323724</v>
      </c>
      <c r="J137" s="98"/>
      <c r="K137" s="98"/>
    </row>
    <row r="138" spans="1:11" s="101" customFormat="1" ht="21" customHeight="1">
      <c r="A138" s="92"/>
      <c r="B138" s="93"/>
      <c r="C138" s="129"/>
      <c r="D138" s="93">
        <v>4010</v>
      </c>
      <c r="E138" s="95"/>
      <c r="F138" s="92" t="s">
        <v>94</v>
      </c>
      <c r="G138" s="96">
        <v>112119</v>
      </c>
      <c r="H138" s="96">
        <v>55201</v>
      </c>
      <c r="I138" s="116">
        <f>H138/G138*100</f>
        <v>49.23429570367199</v>
      </c>
      <c r="J138" s="98" t="s">
        <v>79</v>
      </c>
      <c r="K138" s="98"/>
    </row>
    <row r="139" spans="1:11" s="101" customFormat="1" ht="21" customHeight="1">
      <c r="A139" s="92"/>
      <c r="B139" s="93"/>
      <c r="C139" s="130"/>
      <c r="D139" s="93">
        <v>4040</v>
      </c>
      <c r="E139" s="95"/>
      <c r="F139" s="92" t="s">
        <v>23</v>
      </c>
      <c r="G139" s="96">
        <v>7938</v>
      </c>
      <c r="H139" s="96">
        <v>7700</v>
      </c>
      <c r="I139" s="116">
        <f t="shared" si="2"/>
        <v>97.00176366843033</v>
      </c>
      <c r="J139" s="98" t="s">
        <v>98</v>
      </c>
      <c r="K139" s="98"/>
    </row>
    <row r="140" spans="1:11" s="101" customFormat="1" ht="21" customHeight="1">
      <c r="A140" s="92"/>
      <c r="B140" s="93"/>
      <c r="C140" s="130"/>
      <c r="D140" s="93">
        <v>4110</v>
      </c>
      <c r="E140" s="95"/>
      <c r="F140" s="92" t="s">
        <v>25</v>
      </c>
      <c r="G140" s="96">
        <v>20050</v>
      </c>
      <c r="H140" s="96">
        <v>11066</v>
      </c>
      <c r="I140" s="116">
        <f t="shared" si="2"/>
        <v>55.192019950124696</v>
      </c>
      <c r="J140" s="98" t="s">
        <v>81</v>
      </c>
      <c r="K140" s="98"/>
    </row>
    <row r="141" spans="1:11" s="101" customFormat="1" ht="21" customHeight="1">
      <c r="A141" s="92"/>
      <c r="B141" s="93"/>
      <c r="C141" s="130"/>
      <c r="D141" s="93">
        <v>4120</v>
      </c>
      <c r="E141" s="95"/>
      <c r="F141" s="92" t="s">
        <v>26</v>
      </c>
      <c r="G141" s="96">
        <v>2521</v>
      </c>
      <c r="H141" s="96">
        <v>1509</v>
      </c>
      <c r="I141" s="116">
        <f t="shared" si="2"/>
        <v>59.85719952399842</v>
      </c>
      <c r="J141" s="98" t="s">
        <v>82</v>
      </c>
      <c r="K141" s="98"/>
    </row>
    <row r="142" spans="1:11" s="99" customFormat="1" ht="21" customHeight="1">
      <c r="A142" s="92"/>
      <c r="B142" s="93"/>
      <c r="C142" s="104"/>
      <c r="D142" s="93">
        <v>4440</v>
      </c>
      <c r="E142" s="95"/>
      <c r="F142" s="92" t="s">
        <v>41</v>
      </c>
      <c r="G142" s="96">
        <v>6012</v>
      </c>
      <c r="H142" s="96">
        <v>4451</v>
      </c>
      <c r="I142" s="116">
        <f t="shared" si="2"/>
        <v>74.0352628077179</v>
      </c>
      <c r="J142" s="105" t="s">
        <v>95</v>
      </c>
      <c r="K142" s="105"/>
    </row>
    <row r="143" spans="1:11" s="99" customFormat="1" ht="21" customHeight="1">
      <c r="A143" s="92"/>
      <c r="B143" s="93"/>
      <c r="C143" s="104"/>
      <c r="D143" s="93"/>
      <c r="E143" s="95"/>
      <c r="F143" s="92"/>
      <c r="G143" s="96"/>
      <c r="H143" s="96"/>
      <c r="I143" s="116"/>
      <c r="J143" s="110"/>
      <c r="K143" s="110"/>
    </row>
    <row r="144" spans="1:11" s="87" customFormat="1" ht="21" customHeight="1">
      <c r="A144" s="80" t="s">
        <v>116</v>
      </c>
      <c r="B144" s="80"/>
      <c r="C144" s="111"/>
      <c r="D144" s="80"/>
      <c r="E144" s="112"/>
      <c r="F144" s="80" t="s">
        <v>117</v>
      </c>
      <c r="G144" s="113">
        <f>SUM(G145:G170)/2</f>
        <v>1024072</v>
      </c>
      <c r="H144" s="113">
        <f>SUM(H145:H170)/2</f>
        <v>522874</v>
      </c>
      <c r="I144" s="114">
        <f>H144/G144*100</f>
        <v>51.05832402409206</v>
      </c>
      <c r="J144" s="86"/>
      <c r="K144" s="86"/>
    </row>
    <row r="145" spans="1:11" s="91" customFormat="1" ht="21" customHeight="1">
      <c r="A145" s="57"/>
      <c r="B145" s="58"/>
      <c r="C145" s="59">
        <v>80110</v>
      </c>
      <c r="D145" s="58"/>
      <c r="E145" s="60"/>
      <c r="F145" s="57" t="s">
        <v>76</v>
      </c>
      <c r="G145" s="88">
        <f>SUM(G146:G157)</f>
        <v>988358</v>
      </c>
      <c r="H145" s="88">
        <f>SUM(H146:H157)</f>
        <v>506308</v>
      </c>
      <c r="I145" s="63">
        <f>H145/G145*100</f>
        <v>51.227186910006296</v>
      </c>
      <c r="J145" s="90"/>
      <c r="K145" s="90"/>
    </row>
    <row r="146" spans="1:11" s="119" customFormat="1" ht="21" customHeight="1">
      <c r="A146" s="92"/>
      <c r="B146" s="93"/>
      <c r="C146" s="134"/>
      <c r="D146" s="93">
        <v>3020</v>
      </c>
      <c r="E146" s="95"/>
      <c r="F146" s="92" t="s">
        <v>61</v>
      </c>
      <c r="G146" s="96">
        <v>3100</v>
      </c>
      <c r="H146" s="96">
        <v>0</v>
      </c>
      <c r="I146" s="116">
        <f t="shared" si="2"/>
        <v>0</v>
      </c>
      <c r="J146" s="98" t="s">
        <v>77</v>
      </c>
      <c r="K146" s="98"/>
    </row>
    <row r="147" spans="1:11" s="101" customFormat="1" ht="21" customHeight="1">
      <c r="A147" s="92"/>
      <c r="B147" s="95"/>
      <c r="C147" s="104"/>
      <c r="D147" s="127">
        <v>4010</v>
      </c>
      <c r="E147" s="95"/>
      <c r="F147" s="92" t="s">
        <v>78</v>
      </c>
      <c r="G147" s="96">
        <v>678251</v>
      </c>
      <c r="H147" s="120">
        <v>321204</v>
      </c>
      <c r="I147" s="97">
        <f t="shared" si="2"/>
        <v>47.35768911509161</v>
      </c>
      <c r="J147" s="98" t="s">
        <v>79</v>
      </c>
      <c r="K147" s="98"/>
    </row>
    <row r="148" spans="1:11" s="99" customFormat="1" ht="21" customHeight="1">
      <c r="A148" s="121"/>
      <c r="B148" s="137"/>
      <c r="C148" s="130"/>
      <c r="D148" s="137">
        <v>4040</v>
      </c>
      <c r="E148" s="138"/>
      <c r="F148" s="121" t="s">
        <v>23</v>
      </c>
      <c r="G148" s="122">
        <v>53361</v>
      </c>
      <c r="H148" s="123">
        <v>50558</v>
      </c>
      <c r="I148" s="124">
        <f t="shared" si="2"/>
        <v>94.74709994190513</v>
      </c>
      <c r="J148" s="98" t="s">
        <v>98</v>
      </c>
      <c r="K148" s="98"/>
    </row>
    <row r="149" spans="1:11" s="99" customFormat="1" ht="21" customHeight="1">
      <c r="A149" s="92"/>
      <c r="B149" s="93"/>
      <c r="C149" s="130"/>
      <c r="D149" s="93">
        <v>4110</v>
      </c>
      <c r="E149" s="95"/>
      <c r="F149" s="92" t="s">
        <v>25</v>
      </c>
      <c r="G149" s="96">
        <v>122188</v>
      </c>
      <c r="H149" s="120">
        <v>65317</v>
      </c>
      <c r="I149" s="116">
        <f t="shared" si="2"/>
        <v>53.45614954005303</v>
      </c>
      <c r="J149" s="98" t="s">
        <v>81</v>
      </c>
      <c r="K149" s="98"/>
    </row>
    <row r="150" spans="1:11" s="99" customFormat="1" ht="21" customHeight="1">
      <c r="A150" s="92"/>
      <c r="B150" s="93"/>
      <c r="C150" s="130"/>
      <c r="D150" s="93">
        <v>4120</v>
      </c>
      <c r="E150" s="95"/>
      <c r="F150" s="92" t="s">
        <v>26</v>
      </c>
      <c r="G150" s="96">
        <v>15365</v>
      </c>
      <c r="H150" s="120">
        <v>8955</v>
      </c>
      <c r="I150" s="116">
        <f t="shared" si="2"/>
        <v>58.28180930686625</v>
      </c>
      <c r="J150" s="98" t="s">
        <v>82</v>
      </c>
      <c r="K150" s="98"/>
    </row>
    <row r="151" spans="1:11" s="101" customFormat="1" ht="21" customHeight="1">
      <c r="A151" s="92"/>
      <c r="B151" s="93"/>
      <c r="C151" s="130"/>
      <c r="D151" s="93">
        <v>4210</v>
      </c>
      <c r="E151" s="95"/>
      <c r="F151" s="92" t="s">
        <v>27</v>
      </c>
      <c r="G151" s="96">
        <v>7950</v>
      </c>
      <c r="H151" s="120">
        <v>3030</v>
      </c>
      <c r="I151" s="116">
        <f t="shared" si="2"/>
        <v>38.113207547169814</v>
      </c>
      <c r="J151" s="98" t="s">
        <v>118</v>
      </c>
      <c r="K151" s="98"/>
    </row>
    <row r="152" spans="1:11" s="99" customFormat="1" ht="21" customHeight="1">
      <c r="A152" s="92"/>
      <c r="B152" s="93"/>
      <c r="C152" s="130"/>
      <c r="D152" s="93">
        <v>4240</v>
      </c>
      <c r="E152" s="95"/>
      <c r="F152" s="92" t="s">
        <v>29</v>
      </c>
      <c r="G152" s="96">
        <v>7000</v>
      </c>
      <c r="H152" s="120">
        <v>2323</v>
      </c>
      <c r="I152" s="116">
        <f t="shared" si="2"/>
        <v>33.18571428571428</v>
      </c>
      <c r="J152" s="98" t="s">
        <v>101</v>
      </c>
      <c r="K152" s="98"/>
    </row>
    <row r="153" spans="1:11" s="99" customFormat="1" ht="21" customHeight="1">
      <c r="A153" s="92"/>
      <c r="B153" s="93"/>
      <c r="C153" s="130"/>
      <c r="D153" s="93">
        <v>4260</v>
      </c>
      <c r="E153" s="95"/>
      <c r="F153" s="121" t="s">
        <v>31</v>
      </c>
      <c r="G153" s="122">
        <v>31310</v>
      </c>
      <c r="H153" s="123">
        <v>15067</v>
      </c>
      <c r="I153" s="124">
        <f t="shared" si="2"/>
        <v>48.122005748961996</v>
      </c>
      <c r="J153" s="128" t="s">
        <v>119</v>
      </c>
      <c r="K153" s="128"/>
    </row>
    <row r="154" spans="1:11" s="101" customFormat="1" ht="21" customHeight="1">
      <c r="A154" s="92"/>
      <c r="B154" s="93"/>
      <c r="C154" s="130"/>
      <c r="D154" s="93">
        <v>4270</v>
      </c>
      <c r="E154" s="95"/>
      <c r="F154" s="92" t="s">
        <v>32</v>
      </c>
      <c r="G154" s="96">
        <v>10910</v>
      </c>
      <c r="H154" s="120">
        <v>2360</v>
      </c>
      <c r="I154" s="116">
        <f t="shared" si="2"/>
        <v>21.63153070577452</v>
      </c>
      <c r="J154" s="98"/>
      <c r="K154" s="98"/>
    </row>
    <row r="155" spans="1:11" s="101" customFormat="1" ht="21" customHeight="1">
      <c r="A155" s="92"/>
      <c r="B155" s="93"/>
      <c r="C155" s="130"/>
      <c r="D155" s="93">
        <v>4300</v>
      </c>
      <c r="E155" s="95"/>
      <c r="F155" s="92" t="s">
        <v>34</v>
      </c>
      <c r="G155" s="96">
        <v>14279</v>
      </c>
      <c r="H155" s="120">
        <v>4399</v>
      </c>
      <c r="I155" s="116">
        <f t="shared" si="2"/>
        <v>30.807479515372226</v>
      </c>
      <c r="J155" s="98" t="s">
        <v>103</v>
      </c>
      <c r="K155" s="98"/>
    </row>
    <row r="156" spans="1:11" s="101" customFormat="1" ht="21" customHeight="1">
      <c r="A156" s="92"/>
      <c r="B156" s="93"/>
      <c r="C156" s="130"/>
      <c r="D156" s="93">
        <v>4410</v>
      </c>
      <c r="E156" s="95"/>
      <c r="F156" s="92" t="s">
        <v>36</v>
      </c>
      <c r="G156" s="96">
        <v>600</v>
      </c>
      <c r="H156" s="120">
        <v>146</v>
      </c>
      <c r="I156" s="116">
        <f t="shared" si="2"/>
        <v>24.333333333333336</v>
      </c>
      <c r="J156" s="98" t="s">
        <v>90</v>
      </c>
      <c r="K156" s="98"/>
    </row>
    <row r="157" spans="1:11" s="101" customFormat="1" ht="21" customHeight="1">
      <c r="A157" s="92"/>
      <c r="B157" s="93"/>
      <c r="C157" s="104"/>
      <c r="D157" s="93">
        <v>4440</v>
      </c>
      <c r="E157" s="95"/>
      <c r="F157" s="92" t="s">
        <v>41</v>
      </c>
      <c r="G157" s="96">
        <v>44044</v>
      </c>
      <c r="H157" s="120">
        <v>32949</v>
      </c>
      <c r="I157" s="116">
        <f t="shared" si="2"/>
        <v>74.80928162746345</v>
      </c>
      <c r="J157" s="98" t="s">
        <v>95</v>
      </c>
      <c r="K157" s="98"/>
    </row>
    <row r="158" spans="1:11" s="101" customFormat="1" ht="21" customHeight="1">
      <c r="A158" s="92"/>
      <c r="B158" s="93"/>
      <c r="C158" s="102">
        <v>80146</v>
      </c>
      <c r="D158" s="58"/>
      <c r="E158" s="60"/>
      <c r="F158" s="57" t="s">
        <v>47</v>
      </c>
      <c r="G158" s="88">
        <f>SUM(G159:G164)</f>
        <v>21359</v>
      </c>
      <c r="H158" s="88">
        <f>SUM(H159:H164)</f>
        <v>9759</v>
      </c>
      <c r="I158" s="63">
        <f t="shared" si="2"/>
        <v>45.69034130811367</v>
      </c>
      <c r="J158" s="98"/>
      <c r="K158" s="98"/>
    </row>
    <row r="159" spans="1:11" s="101" customFormat="1" ht="21" customHeight="1">
      <c r="A159" s="92"/>
      <c r="B159" s="93"/>
      <c r="C159" s="102"/>
      <c r="D159" s="93">
        <v>4010</v>
      </c>
      <c r="E159" s="95"/>
      <c r="F159" s="92" t="s">
        <v>78</v>
      </c>
      <c r="G159" s="96">
        <v>13980</v>
      </c>
      <c r="H159" s="120">
        <v>7202</v>
      </c>
      <c r="I159" s="116">
        <f t="shared" si="2"/>
        <v>51.51645207439199</v>
      </c>
      <c r="J159" s="98" t="s">
        <v>120</v>
      </c>
      <c r="K159" s="98"/>
    </row>
    <row r="160" spans="1:11" s="101" customFormat="1" ht="21" customHeight="1">
      <c r="A160" s="92"/>
      <c r="B160" s="93"/>
      <c r="C160" s="102"/>
      <c r="D160" s="93">
        <v>4110</v>
      </c>
      <c r="E160" s="95"/>
      <c r="F160" s="121" t="s">
        <v>25</v>
      </c>
      <c r="G160" s="96">
        <v>2335</v>
      </c>
      <c r="H160" s="120">
        <v>1275</v>
      </c>
      <c r="I160" s="116">
        <f t="shared" si="2"/>
        <v>54.603854389721626</v>
      </c>
      <c r="J160" s="98"/>
      <c r="K160" s="98"/>
    </row>
    <row r="161" spans="1:11" s="101" customFormat="1" ht="21" customHeight="1">
      <c r="A161" s="92"/>
      <c r="B161" s="93"/>
      <c r="C161" s="102"/>
      <c r="D161" s="93">
        <v>4120</v>
      </c>
      <c r="E161" s="95"/>
      <c r="F161" s="121" t="s">
        <v>26</v>
      </c>
      <c r="G161" s="96">
        <v>294</v>
      </c>
      <c r="H161" s="120">
        <v>174</v>
      </c>
      <c r="I161" s="116">
        <f t="shared" si="2"/>
        <v>59.183673469387756</v>
      </c>
      <c r="J161" s="98"/>
      <c r="K161" s="98"/>
    </row>
    <row r="162" spans="1:11" s="101" customFormat="1" ht="21" customHeight="1">
      <c r="A162" s="92"/>
      <c r="B162" s="93"/>
      <c r="C162" s="102"/>
      <c r="D162" s="93">
        <v>4210</v>
      </c>
      <c r="E162" s="95"/>
      <c r="F162" s="121" t="s">
        <v>27</v>
      </c>
      <c r="G162" s="96">
        <v>450</v>
      </c>
      <c r="H162" s="120">
        <v>438</v>
      </c>
      <c r="I162" s="116">
        <f t="shared" si="2"/>
        <v>97.33333333333334</v>
      </c>
      <c r="J162" s="98"/>
      <c r="K162" s="98"/>
    </row>
    <row r="163" spans="1:11" s="101" customFormat="1" ht="21" customHeight="1">
      <c r="A163" s="92"/>
      <c r="B163" s="93"/>
      <c r="C163" s="102"/>
      <c r="D163" s="93">
        <v>4300</v>
      </c>
      <c r="E163" s="95"/>
      <c r="F163" s="92" t="s">
        <v>34</v>
      </c>
      <c r="G163" s="96">
        <v>3670</v>
      </c>
      <c r="H163" s="120">
        <v>180</v>
      </c>
      <c r="I163" s="116">
        <f t="shared" si="2"/>
        <v>4.904632152588556</v>
      </c>
      <c r="J163" s="98"/>
      <c r="K163" s="98"/>
    </row>
    <row r="164" spans="1:11" s="101" customFormat="1" ht="21" customHeight="1">
      <c r="A164" s="92"/>
      <c r="B164" s="93"/>
      <c r="C164" s="102"/>
      <c r="D164" s="93">
        <v>4410</v>
      </c>
      <c r="E164" s="95"/>
      <c r="F164" s="92" t="s">
        <v>71</v>
      </c>
      <c r="G164" s="96">
        <v>630</v>
      </c>
      <c r="H164" s="120">
        <v>490</v>
      </c>
      <c r="I164" s="116">
        <f t="shared" si="2"/>
        <v>77.77777777777779</v>
      </c>
      <c r="J164" s="98"/>
      <c r="K164" s="98"/>
    </row>
    <row r="165" spans="1:11" s="99" customFormat="1" ht="21" customHeight="1">
      <c r="A165" s="57"/>
      <c r="B165" s="58"/>
      <c r="C165" s="59">
        <v>85401</v>
      </c>
      <c r="D165" s="58"/>
      <c r="E165" s="60"/>
      <c r="F165" s="57" t="s">
        <v>93</v>
      </c>
      <c r="G165" s="88">
        <f>SUM(G166:G170)</f>
        <v>14355</v>
      </c>
      <c r="H165" s="88">
        <f>SUM(H166:H170)</f>
        <v>6807</v>
      </c>
      <c r="I165" s="63">
        <f>H165/G165*100</f>
        <v>47.41901776384535</v>
      </c>
      <c r="J165" s="103"/>
      <c r="K165" s="103"/>
    </row>
    <row r="166" spans="1:11" s="99" customFormat="1" ht="21" customHeight="1">
      <c r="A166" s="92"/>
      <c r="B166" s="93"/>
      <c r="C166" s="139"/>
      <c r="D166" s="93">
        <v>4010</v>
      </c>
      <c r="E166" s="95"/>
      <c r="F166" s="92" t="s">
        <v>94</v>
      </c>
      <c r="G166" s="96">
        <v>10838</v>
      </c>
      <c r="H166" s="96">
        <v>4836</v>
      </c>
      <c r="I166" s="97">
        <f t="shared" si="2"/>
        <v>44.620778741465216</v>
      </c>
      <c r="J166" s="98" t="s">
        <v>79</v>
      </c>
      <c r="K166" s="98"/>
    </row>
    <row r="167" spans="1:11" s="99" customFormat="1" ht="21" customHeight="1">
      <c r="A167" s="92"/>
      <c r="B167" s="93"/>
      <c r="C167" s="100"/>
      <c r="D167" s="137">
        <v>4040</v>
      </c>
      <c r="E167" s="138"/>
      <c r="F167" s="121" t="s">
        <v>121</v>
      </c>
      <c r="G167" s="122">
        <v>650</v>
      </c>
      <c r="H167" s="122">
        <v>618</v>
      </c>
      <c r="I167" s="124">
        <f t="shared" si="2"/>
        <v>95.07692307692308</v>
      </c>
      <c r="J167" s="98" t="s">
        <v>122</v>
      </c>
      <c r="K167" s="98"/>
    </row>
    <row r="168" spans="1:11" s="101" customFormat="1" ht="21" customHeight="1">
      <c r="A168" s="92"/>
      <c r="B168" s="93"/>
      <c r="C168" s="100"/>
      <c r="D168" s="93">
        <v>4110</v>
      </c>
      <c r="E168" s="95"/>
      <c r="F168" s="92" t="s">
        <v>25</v>
      </c>
      <c r="G168" s="96">
        <v>1919</v>
      </c>
      <c r="H168" s="96">
        <v>694</v>
      </c>
      <c r="I168" s="116">
        <f t="shared" si="2"/>
        <v>36.164669098488794</v>
      </c>
      <c r="J168" s="105" t="s">
        <v>81</v>
      </c>
      <c r="K168" s="105"/>
    </row>
    <row r="169" spans="1:11" s="101" customFormat="1" ht="21" customHeight="1">
      <c r="A169" s="92"/>
      <c r="B169" s="93"/>
      <c r="C169" s="100"/>
      <c r="D169" s="93">
        <v>4120</v>
      </c>
      <c r="E169" s="95"/>
      <c r="F169" s="92" t="s">
        <v>26</v>
      </c>
      <c r="G169" s="96">
        <v>242</v>
      </c>
      <c r="H169" s="96">
        <v>129</v>
      </c>
      <c r="I169" s="116">
        <f t="shared" si="2"/>
        <v>53.30578512396694</v>
      </c>
      <c r="J169" s="98" t="s">
        <v>82</v>
      </c>
      <c r="K169" s="98"/>
    </row>
    <row r="170" spans="1:11" s="99" customFormat="1" ht="21" customHeight="1">
      <c r="A170" s="92"/>
      <c r="B170" s="93"/>
      <c r="C170" s="102"/>
      <c r="D170" s="93">
        <v>4440</v>
      </c>
      <c r="E170" s="95"/>
      <c r="F170" s="92" t="s">
        <v>41</v>
      </c>
      <c r="G170" s="96">
        <v>706</v>
      </c>
      <c r="H170" s="96">
        <v>530</v>
      </c>
      <c r="I170" s="116">
        <f t="shared" si="2"/>
        <v>75.07082152974505</v>
      </c>
      <c r="J170" s="105" t="s">
        <v>95</v>
      </c>
      <c r="K170" s="105"/>
    </row>
    <row r="171" spans="1:11" s="11" customFormat="1" ht="21" customHeight="1">
      <c r="A171" s="106"/>
      <c r="B171" s="106"/>
      <c r="C171" s="107"/>
      <c r="D171" s="106"/>
      <c r="E171" s="108"/>
      <c r="F171" s="106"/>
      <c r="G171" s="109"/>
      <c r="H171" s="109"/>
      <c r="I171" s="63"/>
      <c r="J171" s="110"/>
      <c r="K171" s="110"/>
    </row>
    <row r="172" spans="1:11" s="87" customFormat="1" ht="21" customHeight="1">
      <c r="A172" s="80" t="s">
        <v>123</v>
      </c>
      <c r="B172" s="80"/>
      <c r="C172" s="111"/>
      <c r="D172" s="80"/>
      <c r="E172" s="112"/>
      <c r="F172" s="80" t="s">
        <v>124</v>
      </c>
      <c r="G172" s="113">
        <f>SUM(G173:G195)/2</f>
        <v>1762133</v>
      </c>
      <c r="H172" s="113">
        <f>SUM(H173:H195)/2</f>
        <v>938720</v>
      </c>
      <c r="I172" s="114">
        <f>H172/G172*100</f>
        <v>53.27180184469618</v>
      </c>
      <c r="J172" s="86"/>
      <c r="K172" s="86"/>
    </row>
    <row r="173" spans="1:11" s="91" customFormat="1" ht="21" customHeight="1">
      <c r="A173" s="57"/>
      <c r="B173" s="58"/>
      <c r="C173" s="59">
        <v>80110</v>
      </c>
      <c r="D173" s="58"/>
      <c r="E173" s="60"/>
      <c r="F173" s="57" t="s">
        <v>76</v>
      </c>
      <c r="G173" s="88">
        <f>SUM(G174:G186)</f>
        <v>1635070</v>
      </c>
      <c r="H173" s="88">
        <f>SUM(H174:H186)</f>
        <v>874641</v>
      </c>
      <c r="I173" s="89">
        <f>H173/G173*100</f>
        <v>53.49257218345392</v>
      </c>
      <c r="J173" s="90"/>
      <c r="K173" s="90"/>
    </row>
    <row r="174" spans="1:11" s="91" customFormat="1" ht="21" customHeight="1">
      <c r="A174" s="57"/>
      <c r="B174" s="93"/>
      <c r="C174" s="94"/>
      <c r="D174" s="93">
        <v>3020</v>
      </c>
      <c r="E174" s="95"/>
      <c r="F174" s="92" t="s">
        <v>61</v>
      </c>
      <c r="G174" s="96">
        <v>4662</v>
      </c>
      <c r="H174" s="123">
        <v>221</v>
      </c>
      <c r="I174" s="97">
        <f t="shared" si="2"/>
        <v>4.740454740454741</v>
      </c>
      <c r="J174" s="140" t="s">
        <v>77</v>
      </c>
      <c r="K174" s="140"/>
    </row>
    <row r="175" spans="1:11" s="99" customFormat="1" ht="21" customHeight="1">
      <c r="A175" s="92"/>
      <c r="B175" s="95"/>
      <c r="C175" s="100"/>
      <c r="D175" s="127">
        <v>4010</v>
      </c>
      <c r="E175" s="95"/>
      <c r="F175" s="92" t="s">
        <v>78</v>
      </c>
      <c r="G175" s="96">
        <v>1115777</v>
      </c>
      <c r="H175" s="120">
        <v>545227</v>
      </c>
      <c r="I175" s="97">
        <f t="shared" si="2"/>
        <v>48.8652302386588</v>
      </c>
      <c r="J175" s="98" t="s">
        <v>79</v>
      </c>
      <c r="K175" s="98"/>
    </row>
    <row r="176" spans="1:11" s="101" customFormat="1" ht="21" customHeight="1">
      <c r="A176" s="92"/>
      <c r="B176" s="95"/>
      <c r="C176" s="100"/>
      <c r="D176" s="127">
        <v>4040</v>
      </c>
      <c r="E176" s="95"/>
      <c r="F176" s="92" t="s">
        <v>23</v>
      </c>
      <c r="G176" s="96">
        <v>85386</v>
      </c>
      <c r="H176" s="120">
        <v>82405</v>
      </c>
      <c r="I176" s="97">
        <f t="shared" si="2"/>
        <v>96.50879535286815</v>
      </c>
      <c r="J176" s="140" t="s">
        <v>80</v>
      </c>
      <c r="K176" s="140"/>
    </row>
    <row r="177" spans="1:11" s="101" customFormat="1" ht="21" customHeight="1">
      <c r="A177" s="92"/>
      <c r="B177" s="95"/>
      <c r="C177" s="100"/>
      <c r="D177" s="127">
        <v>4110</v>
      </c>
      <c r="E177" s="95"/>
      <c r="F177" s="92" t="s">
        <v>25</v>
      </c>
      <c r="G177" s="96">
        <v>200636</v>
      </c>
      <c r="H177" s="120">
        <v>109000</v>
      </c>
      <c r="I177" s="97">
        <f t="shared" si="2"/>
        <v>54.327239378775495</v>
      </c>
      <c r="J177" s="140" t="s">
        <v>81</v>
      </c>
      <c r="K177" s="140"/>
    </row>
    <row r="178" spans="1:11" s="101" customFormat="1" ht="21" customHeight="1">
      <c r="A178" s="92"/>
      <c r="B178" s="95"/>
      <c r="C178" s="100"/>
      <c r="D178" s="127">
        <v>4120</v>
      </c>
      <c r="E178" s="95"/>
      <c r="F178" s="92" t="s">
        <v>26</v>
      </c>
      <c r="G178" s="96">
        <v>25229</v>
      </c>
      <c r="H178" s="120">
        <v>14900</v>
      </c>
      <c r="I178" s="97">
        <f t="shared" si="2"/>
        <v>59.059019382456704</v>
      </c>
      <c r="J178" s="140" t="s">
        <v>82</v>
      </c>
      <c r="K178" s="140"/>
    </row>
    <row r="179" spans="1:11" s="99" customFormat="1" ht="21" customHeight="1">
      <c r="A179" s="92"/>
      <c r="B179" s="95"/>
      <c r="C179" s="100"/>
      <c r="D179" s="127">
        <v>4210</v>
      </c>
      <c r="E179" s="95"/>
      <c r="F179" s="92" t="s">
        <v>27</v>
      </c>
      <c r="G179" s="96">
        <v>57240</v>
      </c>
      <c r="H179" s="120">
        <v>31130</v>
      </c>
      <c r="I179" s="97">
        <f t="shared" si="2"/>
        <v>54.385045422781275</v>
      </c>
      <c r="J179" s="140" t="s">
        <v>100</v>
      </c>
      <c r="K179" s="140"/>
    </row>
    <row r="180" spans="1:11" s="101" customFormat="1" ht="21" customHeight="1">
      <c r="A180" s="92"/>
      <c r="B180" s="95"/>
      <c r="C180" s="100"/>
      <c r="D180" s="127">
        <v>4240</v>
      </c>
      <c r="E180" s="95"/>
      <c r="F180" s="92" t="s">
        <v>29</v>
      </c>
      <c r="G180" s="96">
        <v>2815</v>
      </c>
      <c r="H180" s="120">
        <v>931</v>
      </c>
      <c r="I180" s="97">
        <f t="shared" si="2"/>
        <v>33.07282415630551</v>
      </c>
      <c r="J180" s="140" t="s">
        <v>101</v>
      </c>
      <c r="K180" s="140"/>
    </row>
    <row r="181" spans="1:11" s="101" customFormat="1" ht="21" customHeight="1">
      <c r="A181" s="92"/>
      <c r="B181" s="95"/>
      <c r="C181" s="100"/>
      <c r="D181" s="127">
        <v>4260</v>
      </c>
      <c r="E181" s="95"/>
      <c r="F181" s="92" t="s">
        <v>31</v>
      </c>
      <c r="G181" s="96">
        <v>35000</v>
      </c>
      <c r="H181" s="120">
        <v>21650</v>
      </c>
      <c r="I181" s="97">
        <f t="shared" si="2"/>
        <v>61.857142857142854</v>
      </c>
      <c r="J181" s="141" t="s">
        <v>119</v>
      </c>
      <c r="K181" s="141"/>
    </row>
    <row r="182" spans="1:11" s="99" customFormat="1" ht="21" customHeight="1">
      <c r="A182" s="92"/>
      <c r="B182" s="95"/>
      <c r="C182" s="100"/>
      <c r="D182" s="127">
        <v>4270</v>
      </c>
      <c r="E182" s="95"/>
      <c r="F182" s="92" t="s">
        <v>32</v>
      </c>
      <c r="G182" s="96">
        <v>5840</v>
      </c>
      <c r="H182" s="120">
        <v>969</v>
      </c>
      <c r="I182" s="97">
        <f t="shared" si="2"/>
        <v>16.592465753424655</v>
      </c>
      <c r="J182" s="140"/>
      <c r="K182" s="140"/>
    </row>
    <row r="183" spans="1:11" s="99" customFormat="1" ht="21" customHeight="1">
      <c r="A183" s="92"/>
      <c r="B183" s="95"/>
      <c r="C183" s="100"/>
      <c r="D183" s="127">
        <v>4300</v>
      </c>
      <c r="E183" s="95"/>
      <c r="F183" s="92" t="s">
        <v>34</v>
      </c>
      <c r="G183" s="96">
        <v>29046</v>
      </c>
      <c r="H183" s="120">
        <v>14586</v>
      </c>
      <c r="I183" s="97">
        <f t="shared" si="2"/>
        <v>50.216897335261315</v>
      </c>
      <c r="J183" s="140" t="s">
        <v>103</v>
      </c>
      <c r="K183" s="140"/>
    </row>
    <row r="184" spans="1:11" s="101" customFormat="1" ht="21" customHeight="1">
      <c r="A184" s="92"/>
      <c r="B184" s="95"/>
      <c r="C184" s="100"/>
      <c r="D184" s="127">
        <v>4410</v>
      </c>
      <c r="E184" s="95"/>
      <c r="F184" s="92" t="s">
        <v>36</v>
      </c>
      <c r="G184" s="96">
        <v>1000</v>
      </c>
      <c r="H184" s="120">
        <v>20</v>
      </c>
      <c r="I184" s="97">
        <f t="shared" si="2"/>
        <v>2</v>
      </c>
      <c r="J184" s="140" t="s">
        <v>90</v>
      </c>
      <c r="K184" s="140"/>
    </row>
    <row r="185" spans="1:11" s="99" customFormat="1" ht="21" customHeight="1">
      <c r="A185" s="92"/>
      <c r="B185" s="95"/>
      <c r="C185" s="100"/>
      <c r="D185" s="127">
        <v>4430</v>
      </c>
      <c r="E185" s="95"/>
      <c r="F185" s="92" t="s">
        <v>39</v>
      </c>
      <c r="G185" s="96">
        <v>2210</v>
      </c>
      <c r="H185" s="120">
        <v>1124</v>
      </c>
      <c r="I185" s="97">
        <f t="shared" si="2"/>
        <v>50.85972850678733</v>
      </c>
      <c r="J185" s="140" t="s">
        <v>125</v>
      </c>
      <c r="K185" s="140"/>
    </row>
    <row r="186" spans="1:11" s="101" customFormat="1" ht="21" customHeight="1">
      <c r="A186" s="92"/>
      <c r="B186" s="95"/>
      <c r="C186" s="100"/>
      <c r="D186" s="127">
        <v>4440</v>
      </c>
      <c r="E186" s="95"/>
      <c r="F186" s="92" t="s">
        <v>41</v>
      </c>
      <c r="G186" s="96">
        <v>70229</v>
      </c>
      <c r="H186" s="120">
        <v>52478</v>
      </c>
      <c r="I186" s="97">
        <f t="shared" si="2"/>
        <v>74.72411681783878</v>
      </c>
      <c r="J186" s="140" t="s">
        <v>95</v>
      </c>
      <c r="K186" s="140"/>
    </row>
    <row r="187" spans="1:11" s="99" customFormat="1" ht="21" customHeight="1">
      <c r="A187" s="57"/>
      <c r="B187" s="58"/>
      <c r="C187" s="102">
        <v>80146</v>
      </c>
      <c r="D187" s="58"/>
      <c r="E187" s="60"/>
      <c r="F187" s="57" t="s">
        <v>47</v>
      </c>
      <c r="G187" s="88">
        <f>SUM(G188)</f>
        <v>3400</v>
      </c>
      <c r="H187" s="136">
        <f>SUM(H188)</f>
        <v>0</v>
      </c>
      <c r="I187" s="63">
        <f>H187/G187*100</f>
        <v>0</v>
      </c>
      <c r="J187" s="103"/>
      <c r="K187" s="103"/>
    </row>
    <row r="188" spans="1:11" s="101" customFormat="1" ht="21" customHeight="1">
      <c r="A188" s="92"/>
      <c r="B188" s="93"/>
      <c r="C188" s="102"/>
      <c r="D188" s="93"/>
      <c r="E188" s="95"/>
      <c r="F188" s="92" t="s">
        <v>34</v>
      </c>
      <c r="G188" s="96">
        <v>3400</v>
      </c>
      <c r="H188" s="120">
        <v>0</v>
      </c>
      <c r="I188" s="116">
        <f>H188/G188*100</f>
        <v>0</v>
      </c>
      <c r="J188" s="98" t="s">
        <v>115</v>
      </c>
      <c r="K188" s="98"/>
    </row>
    <row r="189" spans="1:11" s="99" customFormat="1" ht="21" customHeight="1">
      <c r="A189" s="57"/>
      <c r="B189" s="58"/>
      <c r="C189" s="59">
        <v>85401</v>
      </c>
      <c r="D189" s="58"/>
      <c r="E189" s="60"/>
      <c r="F189" s="57" t="s">
        <v>93</v>
      </c>
      <c r="G189" s="88">
        <f>SUM(G190:G195)</f>
        <v>123663</v>
      </c>
      <c r="H189" s="88">
        <f>SUM(H190:H195)</f>
        <v>64079</v>
      </c>
      <c r="I189" s="89">
        <f>H189/G189*100</f>
        <v>51.81743933108529</v>
      </c>
      <c r="J189" s="103"/>
      <c r="K189" s="103"/>
    </row>
    <row r="190" spans="1:11" s="101" customFormat="1" ht="21" customHeight="1">
      <c r="A190" s="92"/>
      <c r="B190" s="93"/>
      <c r="C190" s="134"/>
      <c r="D190" s="93">
        <v>3020</v>
      </c>
      <c r="E190" s="95"/>
      <c r="F190" s="92" t="s">
        <v>61</v>
      </c>
      <c r="G190" s="96">
        <v>1350</v>
      </c>
      <c r="H190" s="96">
        <v>705</v>
      </c>
      <c r="I190" s="97">
        <f aca="true" t="shared" si="3" ref="I190:I239">H190/G190*100</f>
        <v>52.22222222222223</v>
      </c>
      <c r="J190" s="98"/>
      <c r="K190" s="98"/>
    </row>
    <row r="191" spans="1:11" s="99" customFormat="1" ht="21" customHeight="1">
      <c r="A191" s="92"/>
      <c r="B191" s="93"/>
      <c r="C191" s="94"/>
      <c r="D191" s="93">
        <v>4010</v>
      </c>
      <c r="E191" s="95"/>
      <c r="F191" s="121" t="s">
        <v>78</v>
      </c>
      <c r="G191" s="122">
        <v>91621</v>
      </c>
      <c r="H191" s="122">
        <v>43176</v>
      </c>
      <c r="I191" s="133">
        <f t="shared" si="3"/>
        <v>47.12456751181497</v>
      </c>
      <c r="J191" s="98" t="s">
        <v>79</v>
      </c>
      <c r="K191" s="98"/>
    </row>
    <row r="192" spans="1:11" s="101" customFormat="1" ht="21" customHeight="1">
      <c r="A192" s="92"/>
      <c r="B192" s="93"/>
      <c r="C192" s="100"/>
      <c r="D192" s="93">
        <v>4040</v>
      </c>
      <c r="E192" s="95"/>
      <c r="F192" s="92" t="s">
        <v>126</v>
      </c>
      <c r="G192" s="96">
        <v>6838</v>
      </c>
      <c r="H192" s="96">
        <v>6432</v>
      </c>
      <c r="I192" s="97">
        <f t="shared" si="3"/>
        <v>94.06259140099445</v>
      </c>
      <c r="J192" s="140" t="s">
        <v>80</v>
      </c>
      <c r="K192" s="140"/>
    </row>
    <row r="193" spans="1:11" s="99" customFormat="1" ht="21" customHeight="1">
      <c r="A193" s="92"/>
      <c r="B193" s="93"/>
      <c r="C193" s="100"/>
      <c r="D193" s="93">
        <v>4110</v>
      </c>
      <c r="E193" s="95"/>
      <c r="F193" s="121" t="s">
        <v>25</v>
      </c>
      <c r="G193" s="122">
        <v>16443</v>
      </c>
      <c r="H193" s="122">
        <v>8628</v>
      </c>
      <c r="I193" s="133">
        <f t="shared" si="3"/>
        <v>52.472176610107645</v>
      </c>
      <c r="J193" s="140" t="s">
        <v>81</v>
      </c>
      <c r="K193" s="140"/>
    </row>
    <row r="194" spans="1:11" s="101" customFormat="1" ht="21" customHeight="1">
      <c r="A194" s="92"/>
      <c r="B194" s="93"/>
      <c r="C194" s="100"/>
      <c r="D194" s="93">
        <v>4120</v>
      </c>
      <c r="E194" s="95"/>
      <c r="F194" s="92" t="s">
        <v>26</v>
      </c>
      <c r="G194" s="96">
        <v>2068</v>
      </c>
      <c r="H194" s="96">
        <v>1176</v>
      </c>
      <c r="I194" s="97">
        <f t="shared" si="3"/>
        <v>56.86653771760155</v>
      </c>
      <c r="J194" s="140" t="s">
        <v>82</v>
      </c>
      <c r="K194" s="140"/>
    </row>
    <row r="195" spans="1:11" s="99" customFormat="1" ht="21" customHeight="1">
      <c r="A195" s="92"/>
      <c r="B195" s="95"/>
      <c r="C195" s="100"/>
      <c r="D195" s="127">
        <v>4440</v>
      </c>
      <c r="E195" s="95"/>
      <c r="F195" s="92" t="s">
        <v>41</v>
      </c>
      <c r="G195" s="96">
        <v>5343</v>
      </c>
      <c r="H195" s="96">
        <v>3962</v>
      </c>
      <c r="I195" s="97">
        <f t="shared" si="3"/>
        <v>74.15309751076174</v>
      </c>
      <c r="J195" s="142" t="s">
        <v>95</v>
      </c>
      <c r="K195" s="142"/>
    </row>
    <row r="196" spans="1:11" s="11" customFormat="1" ht="21" customHeight="1">
      <c r="A196" s="106"/>
      <c r="B196" s="106"/>
      <c r="C196" s="107"/>
      <c r="D196" s="106"/>
      <c r="E196" s="108"/>
      <c r="F196" s="106"/>
      <c r="G196" s="109"/>
      <c r="H196" s="109"/>
      <c r="I196" s="63"/>
      <c r="J196" s="110"/>
      <c r="K196" s="110"/>
    </row>
    <row r="197" spans="1:11" s="87" customFormat="1" ht="21" customHeight="1">
      <c r="A197" s="80" t="s">
        <v>127</v>
      </c>
      <c r="B197" s="80"/>
      <c r="C197" s="111"/>
      <c r="D197" s="80"/>
      <c r="E197" s="112"/>
      <c r="F197" s="80" t="s">
        <v>128</v>
      </c>
      <c r="G197" s="113">
        <f>SUM(G198:G220)/2</f>
        <v>967550</v>
      </c>
      <c r="H197" s="113">
        <f>SUM(H198:H220)/2</f>
        <v>517164</v>
      </c>
      <c r="I197" s="114">
        <f>H197/G197*100</f>
        <v>53.45088109141647</v>
      </c>
      <c r="J197" s="86"/>
      <c r="K197" s="86"/>
    </row>
    <row r="198" spans="1:11" s="91" customFormat="1" ht="21" customHeight="1">
      <c r="A198" s="57"/>
      <c r="B198" s="58"/>
      <c r="C198" s="59">
        <v>80110</v>
      </c>
      <c r="D198" s="58"/>
      <c r="E198" s="60"/>
      <c r="F198" s="57" t="s">
        <v>76</v>
      </c>
      <c r="G198" s="88">
        <f>SUM(G199:G212)</f>
        <v>942668</v>
      </c>
      <c r="H198" s="88">
        <f>SUM(H199:H212)</f>
        <v>507647</v>
      </c>
      <c r="I198" s="63">
        <f>H198/G198*100</f>
        <v>53.852151552826655</v>
      </c>
      <c r="J198" s="115"/>
      <c r="K198" s="115"/>
    </row>
    <row r="199" spans="1:11" s="119" customFormat="1" ht="21" customHeight="1">
      <c r="A199" s="92"/>
      <c r="B199" s="93"/>
      <c r="C199" s="134"/>
      <c r="D199" s="93">
        <v>3020</v>
      </c>
      <c r="E199" s="95"/>
      <c r="F199" s="92" t="s">
        <v>61</v>
      </c>
      <c r="G199" s="96">
        <v>3200</v>
      </c>
      <c r="H199" s="96">
        <v>0</v>
      </c>
      <c r="I199" s="116">
        <f t="shared" si="3"/>
        <v>0</v>
      </c>
      <c r="J199" s="140" t="s">
        <v>77</v>
      </c>
      <c r="K199" s="140"/>
    </row>
    <row r="200" spans="1:11" s="101" customFormat="1" ht="21" customHeight="1">
      <c r="A200" s="92"/>
      <c r="B200" s="95"/>
      <c r="C200" s="130"/>
      <c r="D200" s="127">
        <v>4010</v>
      </c>
      <c r="E200" s="95"/>
      <c r="F200" s="92" t="s">
        <v>78</v>
      </c>
      <c r="G200" s="96">
        <v>651261</v>
      </c>
      <c r="H200" s="120">
        <v>318905</v>
      </c>
      <c r="I200" s="116">
        <f t="shared" si="3"/>
        <v>48.967311108756704</v>
      </c>
      <c r="J200" s="98" t="s">
        <v>79</v>
      </c>
      <c r="K200" s="98"/>
    </row>
    <row r="201" spans="1:11" s="99" customFormat="1" ht="21" customHeight="1">
      <c r="A201" s="92"/>
      <c r="B201" s="93"/>
      <c r="C201" s="130"/>
      <c r="D201" s="93">
        <v>4040</v>
      </c>
      <c r="E201" s="95"/>
      <c r="F201" s="92" t="s">
        <v>23</v>
      </c>
      <c r="G201" s="96">
        <v>48841</v>
      </c>
      <c r="H201" s="120">
        <v>48840</v>
      </c>
      <c r="I201" s="116">
        <f t="shared" si="3"/>
        <v>99.99795253987429</v>
      </c>
      <c r="J201" s="140" t="s">
        <v>98</v>
      </c>
      <c r="K201" s="140"/>
    </row>
    <row r="202" spans="1:11" s="99" customFormat="1" ht="21" customHeight="1">
      <c r="A202" s="92"/>
      <c r="B202" s="93"/>
      <c r="C202" s="130"/>
      <c r="D202" s="93">
        <v>4110</v>
      </c>
      <c r="E202" s="95"/>
      <c r="F202" s="92" t="s">
        <v>25</v>
      </c>
      <c r="G202" s="96">
        <v>117239</v>
      </c>
      <c r="H202" s="120">
        <v>62948</v>
      </c>
      <c r="I202" s="116">
        <f t="shared" si="3"/>
        <v>53.69203080886054</v>
      </c>
      <c r="J202" s="140" t="s">
        <v>81</v>
      </c>
      <c r="K202" s="140"/>
    </row>
    <row r="203" spans="1:11" s="99" customFormat="1" ht="21" customHeight="1">
      <c r="A203" s="92"/>
      <c r="B203" s="93"/>
      <c r="C203" s="130"/>
      <c r="D203" s="93">
        <v>4120</v>
      </c>
      <c r="E203" s="95"/>
      <c r="F203" s="92" t="s">
        <v>26</v>
      </c>
      <c r="G203" s="96">
        <v>14742</v>
      </c>
      <c r="H203" s="120">
        <v>8734</v>
      </c>
      <c r="I203" s="116">
        <f t="shared" si="3"/>
        <v>59.24569257902591</v>
      </c>
      <c r="J203" s="140" t="s">
        <v>82</v>
      </c>
      <c r="K203" s="140"/>
    </row>
    <row r="204" spans="1:11" s="143" customFormat="1" ht="21" customHeight="1">
      <c r="A204" s="92"/>
      <c r="B204" s="93"/>
      <c r="C204" s="130"/>
      <c r="D204" s="93">
        <v>4210</v>
      </c>
      <c r="E204" s="95"/>
      <c r="F204" s="92" t="s">
        <v>27</v>
      </c>
      <c r="G204" s="96">
        <v>5743</v>
      </c>
      <c r="H204" s="120">
        <v>1893</v>
      </c>
      <c r="I204" s="116">
        <f t="shared" si="3"/>
        <v>32.96186662023332</v>
      </c>
      <c r="J204" s="140" t="s">
        <v>100</v>
      </c>
      <c r="K204" s="140"/>
    </row>
    <row r="205" spans="1:11" s="99" customFormat="1" ht="21" customHeight="1">
      <c r="A205" s="92"/>
      <c r="B205" s="93"/>
      <c r="C205" s="130"/>
      <c r="D205" s="93">
        <v>4240</v>
      </c>
      <c r="E205" s="95"/>
      <c r="F205" s="92" t="s">
        <v>29</v>
      </c>
      <c r="G205" s="96">
        <v>1764</v>
      </c>
      <c r="H205" s="120">
        <v>1104</v>
      </c>
      <c r="I205" s="116">
        <f t="shared" si="3"/>
        <v>62.585034013605444</v>
      </c>
      <c r="J205" s="140" t="s">
        <v>101</v>
      </c>
      <c r="K205" s="140"/>
    </row>
    <row r="206" spans="1:11" s="143" customFormat="1" ht="21" customHeight="1">
      <c r="A206" s="92"/>
      <c r="B206" s="93"/>
      <c r="C206" s="130"/>
      <c r="D206" s="93">
        <v>4260</v>
      </c>
      <c r="E206" s="95"/>
      <c r="F206" s="92" t="s">
        <v>31</v>
      </c>
      <c r="G206" s="96">
        <v>42000</v>
      </c>
      <c r="H206" s="120">
        <v>31027</v>
      </c>
      <c r="I206" s="116">
        <f t="shared" si="3"/>
        <v>73.87380952380951</v>
      </c>
      <c r="J206" s="141" t="s">
        <v>119</v>
      </c>
      <c r="K206" s="141"/>
    </row>
    <row r="207" spans="1:11" s="99" customFormat="1" ht="21" customHeight="1">
      <c r="A207" s="92"/>
      <c r="B207" s="93"/>
      <c r="C207" s="130"/>
      <c r="D207" s="93">
        <v>4270</v>
      </c>
      <c r="E207" s="95"/>
      <c r="F207" s="92" t="s">
        <v>32</v>
      </c>
      <c r="G207" s="96">
        <v>7000</v>
      </c>
      <c r="H207" s="120">
        <v>0</v>
      </c>
      <c r="I207" s="116">
        <f t="shared" si="3"/>
        <v>0</v>
      </c>
      <c r="J207" s="140"/>
      <c r="K207" s="140"/>
    </row>
    <row r="208" spans="1:11" s="99" customFormat="1" ht="21" customHeight="1">
      <c r="A208" s="92"/>
      <c r="B208" s="93"/>
      <c r="C208" s="130"/>
      <c r="D208" s="93">
        <v>4300</v>
      </c>
      <c r="E208" s="95"/>
      <c r="F208" s="92" t="s">
        <v>34</v>
      </c>
      <c r="G208" s="96">
        <v>9856</v>
      </c>
      <c r="H208" s="120">
        <v>4007</v>
      </c>
      <c r="I208" s="116">
        <f t="shared" si="3"/>
        <v>40.655438311688314</v>
      </c>
      <c r="J208" s="140" t="s">
        <v>103</v>
      </c>
      <c r="K208" s="140"/>
    </row>
    <row r="209" spans="1:11" s="101" customFormat="1" ht="21" customHeight="1">
      <c r="A209" s="92"/>
      <c r="B209" s="93"/>
      <c r="C209" s="130"/>
      <c r="D209" s="93">
        <v>4410</v>
      </c>
      <c r="E209" s="95"/>
      <c r="F209" s="92" t="s">
        <v>36</v>
      </c>
      <c r="G209" s="96">
        <v>110</v>
      </c>
      <c r="H209" s="120">
        <v>0</v>
      </c>
      <c r="I209" s="116">
        <f t="shared" si="3"/>
        <v>0</v>
      </c>
      <c r="J209" s="142" t="s">
        <v>90</v>
      </c>
      <c r="K209" s="142"/>
    </row>
    <row r="210" spans="1:11" s="99" customFormat="1" ht="21" customHeight="1">
      <c r="A210" s="92"/>
      <c r="B210" s="93"/>
      <c r="C210" s="130"/>
      <c r="D210" s="93">
        <v>4430</v>
      </c>
      <c r="E210" s="95"/>
      <c r="F210" s="92" t="s">
        <v>39</v>
      </c>
      <c r="G210" s="96">
        <v>515</v>
      </c>
      <c r="H210" s="120">
        <v>0</v>
      </c>
      <c r="I210" s="116">
        <f t="shared" si="3"/>
        <v>0</v>
      </c>
      <c r="J210" s="140" t="s">
        <v>129</v>
      </c>
      <c r="K210" s="140"/>
    </row>
    <row r="211" spans="1:11" s="101" customFormat="1" ht="21" customHeight="1">
      <c r="A211" s="92"/>
      <c r="B211" s="93"/>
      <c r="C211" s="104"/>
      <c r="D211" s="93">
        <v>4440</v>
      </c>
      <c r="E211" s="95"/>
      <c r="F211" s="92" t="s">
        <v>41</v>
      </c>
      <c r="G211" s="96">
        <v>40378</v>
      </c>
      <c r="H211" s="120">
        <v>30170</v>
      </c>
      <c r="I211" s="116">
        <f t="shared" si="3"/>
        <v>74.718906335133</v>
      </c>
      <c r="J211" s="140" t="s">
        <v>95</v>
      </c>
      <c r="K211" s="140"/>
    </row>
    <row r="212" spans="1:11" s="101" customFormat="1" ht="21" customHeight="1">
      <c r="A212" s="92"/>
      <c r="B212" s="93"/>
      <c r="C212" s="104"/>
      <c r="D212" s="93">
        <v>4480</v>
      </c>
      <c r="E212" s="95"/>
      <c r="F212" s="92" t="s">
        <v>43</v>
      </c>
      <c r="G212" s="96">
        <v>19</v>
      </c>
      <c r="H212" s="120">
        <v>19</v>
      </c>
      <c r="I212" s="116">
        <f t="shared" si="3"/>
        <v>100</v>
      </c>
      <c r="J212" s="98" t="s">
        <v>105</v>
      </c>
      <c r="K212" s="98"/>
    </row>
    <row r="213" spans="1:11" s="99" customFormat="1" ht="21" customHeight="1">
      <c r="A213" s="57"/>
      <c r="B213" s="58"/>
      <c r="C213" s="102">
        <v>80146</v>
      </c>
      <c r="D213" s="58"/>
      <c r="E213" s="60"/>
      <c r="F213" s="57" t="s">
        <v>47</v>
      </c>
      <c r="G213" s="88">
        <f>SUM(G214)</f>
        <v>1600</v>
      </c>
      <c r="H213" s="136">
        <f>SUM(H214)</f>
        <v>0</v>
      </c>
      <c r="I213" s="63">
        <f t="shared" si="3"/>
        <v>0</v>
      </c>
      <c r="J213" s="103"/>
      <c r="K213" s="103"/>
    </row>
    <row r="214" spans="1:11" s="101" customFormat="1" ht="21" customHeight="1">
      <c r="A214" s="92"/>
      <c r="B214" s="93"/>
      <c r="C214" s="102"/>
      <c r="D214" s="93"/>
      <c r="E214" s="95"/>
      <c r="F214" s="92" t="s">
        <v>34</v>
      </c>
      <c r="G214" s="96">
        <v>1600</v>
      </c>
      <c r="H214" s="120">
        <v>0</v>
      </c>
      <c r="I214" s="116">
        <f t="shared" si="3"/>
        <v>0</v>
      </c>
      <c r="J214" s="98" t="s">
        <v>115</v>
      </c>
      <c r="K214" s="98"/>
    </row>
    <row r="215" spans="1:11" s="99" customFormat="1" ht="21" customHeight="1">
      <c r="A215" s="57"/>
      <c r="B215" s="58"/>
      <c r="C215" s="102">
        <v>85401</v>
      </c>
      <c r="D215" s="58"/>
      <c r="E215" s="60"/>
      <c r="F215" s="57" t="s">
        <v>93</v>
      </c>
      <c r="G215" s="88">
        <f>SUM(G216:G220)</f>
        <v>23282</v>
      </c>
      <c r="H215" s="88">
        <f>SUM(H216:H220)</f>
        <v>9517</v>
      </c>
      <c r="I215" s="63">
        <f t="shared" si="3"/>
        <v>40.877072416459065</v>
      </c>
      <c r="J215" s="144"/>
      <c r="K215" s="144"/>
    </row>
    <row r="216" spans="1:11" s="101" customFormat="1" ht="21" customHeight="1">
      <c r="A216" s="92"/>
      <c r="B216" s="93"/>
      <c r="C216" s="130"/>
      <c r="D216" s="93">
        <v>4010</v>
      </c>
      <c r="E216" s="95"/>
      <c r="F216" s="92" t="s">
        <v>21</v>
      </c>
      <c r="G216" s="96">
        <v>17418</v>
      </c>
      <c r="H216" s="120">
        <v>6940</v>
      </c>
      <c r="I216" s="116">
        <f t="shared" si="3"/>
        <v>39.84383970605121</v>
      </c>
      <c r="J216" s="140" t="s">
        <v>79</v>
      </c>
      <c r="K216" s="140"/>
    </row>
    <row r="217" spans="1:11" s="101" customFormat="1" ht="21" customHeight="1">
      <c r="A217" s="92"/>
      <c r="B217" s="95"/>
      <c r="C217" s="130"/>
      <c r="D217" s="127">
        <v>4040</v>
      </c>
      <c r="E217" s="95"/>
      <c r="F217" s="92" t="s">
        <v>23</v>
      </c>
      <c r="G217" s="96">
        <v>1225</v>
      </c>
      <c r="H217" s="120">
        <v>1219</v>
      </c>
      <c r="I217" s="116">
        <f t="shared" si="3"/>
        <v>99.51020408163266</v>
      </c>
      <c r="J217" s="140" t="s">
        <v>98</v>
      </c>
      <c r="K217" s="140"/>
    </row>
    <row r="218" spans="1:11" s="101" customFormat="1" ht="21" customHeight="1">
      <c r="A218" s="92"/>
      <c r="B218" s="95"/>
      <c r="C218" s="130"/>
      <c r="D218" s="127">
        <v>4110</v>
      </c>
      <c r="E218" s="95"/>
      <c r="F218" s="92" t="s">
        <v>25</v>
      </c>
      <c r="G218" s="96">
        <v>3113</v>
      </c>
      <c r="H218" s="120">
        <v>317</v>
      </c>
      <c r="I218" s="116">
        <f t="shared" si="3"/>
        <v>10.183103115965308</v>
      </c>
      <c r="J218" s="140" t="s">
        <v>81</v>
      </c>
      <c r="K218" s="140"/>
    </row>
    <row r="219" spans="1:11" s="101" customFormat="1" ht="21" customHeight="1">
      <c r="A219" s="92"/>
      <c r="B219" s="95"/>
      <c r="C219" s="130"/>
      <c r="D219" s="127">
        <v>4120</v>
      </c>
      <c r="E219" s="95"/>
      <c r="F219" s="92" t="s">
        <v>26</v>
      </c>
      <c r="G219" s="96">
        <v>392</v>
      </c>
      <c r="H219" s="120">
        <v>190</v>
      </c>
      <c r="I219" s="116">
        <f t="shared" si="3"/>
        <v>48.46938775510204</v>
      </c>
      <c r="J219" s="140" t="s">
        <v>82</v>
      </c>
      <c r="K219" s="140"/>
    </row>
    <row r="220" spans="1:11" s="101" customFormat="1" ht="21" customHeight="1">
      <c r="A220" s="92"/>
      <c r="B220" s="95"/>
      <c r="C220" s="130"/>
      <c r="D220" s="127">
        <v>4440</v>
      </c>
      <c r="E220" s="95"/>
      <c r="F220" s="92" t="s">
        <v>41</v>
      </c>
      <c r="G220" s="96">
        <v>1134</v>
      </c>
      <c r="H220" s="120">
        <v>851</v>
      </c>
      <c r="I220" s="116">
        <f t="shared" si="3"/>
        <v>75.04409171075838</v>
      </c>
      <c r="J220" s="142" t="s">
        <v>95</v>
      </c>
      <c r="K220" s="142"/>
    </row>
    <row r="221" spans="1:11" s="11" customFormat="1" ht="21" customHeight="1">
      <c r="A221" s="106"/>
      <c r="B221" s="106"/>
      <c r="C221" s="145"/>
      <c r="D221" s="106"/>
      <c r="E221" s="108"/>
      <c r="F221" s="106"/>
      <c r="G221" s="109"/>
      <c r="H221" s="109"/>
      <c r="I221" s="63"/>
      <c r="J221" s="110"/>
      <c r="K221" s="110"/>
    </row>
    <row r="222" spans="1:11" s="87" customFormat="1" ht="21" customHeight="1">
      <c r="A222" s="80" t="s">
        <v>130</v>
      </c>
      <c r="B222" s="80"/>
      <c r="C222" s="111"/>
      <c r="D222" s="80"/>
      <c r="E222" s="112"/>
      <c r="F222" s="80" t="s">
        <v>131</v>
      </c>
      <c r="G222" s="113">
        <f>SUM(G223:G228)/2</f>
        <v>422866</v>
      </c>
      <c r="H222" s="113">
        <f>SUM(H223:H228)/2</f>
        <v>231766</v>
      </c>
      <c r="I222" s="114">
        <f>H222/G222*100</f>
        <v>54.80837901368282</v>
      </c>
      <c r="J222" s="86"/>
      <c r="K222" s="86"/>
    </row>
    <row r="223" spans="1:11" s="91" customFormat="1" ht="21" customHeight="1">
      <c r="A223" s="57"/>
      <c r="B223" s="58"/>
      <c r="C223" s="59">
        <v>80110</v>
      </c>
      <c r="D223" s="58"/>
      <c r="E223" s="60"/>
      <c r="F223" s="57" t="s">
        <v>76</v>
      </c>
      <c r="G223" s="88">
        <f>SUM(G224:G228)</f>
        <v>422866</v>
      </c>
      <c r="H223" s="88">
        <f>SUM(H224:H228)</f>
        <v>231766</v>
      </c>
      <c r="I223" s="63">
        <f>H223/G223*100</f>
        <v>54.80837901368282</v>
      </c>
      <c r="J223" s="90"/>
      <c r="K223" s="90"/>
    </row>
    <row r="224" spans="1:11" s="99" customFormat="1" ht="21" customHeight="1">
      <c r="A224" s="92"/>
      <c r="B224" s="93"/>
      <c r="C224" s="94"/>
      <c r="D224" s="93">
        <v>4010</v>
      </c>
      <c r="E224" s="95"/>
      <c r="F224" s="92" t="s">
        <v>21</v>
      </c>
      <c r="G224" s="96">
        <v>318203</v>
      </c>
      <c r="H224" s="120">
        <v>160297</v>
      </c>
      <c r="I224" s="116">
        <f t="shared" si="3"/>
        <v>50.37570356030584</v>
      </c>
      <c r="J224" s="140" t="s">
        <v>79</v>
      </c>
      <c r="K224" s="140"/>
    </row>
    <row r="225" spans="1:11" s="101" customFormat="1" ht="21" customHeight="1">
      <c r="A225" s="92"/>
      <c r="B225" s="93"/>
      <c r="C225" s="100"/>
      <c r="D225" s="93">
        <v>4040</v>
      </c>
      <c r="E225" s="95"/>
      <c r="F225" s="92" t="s">
        <v>132</v>
      </c>
      <c r="G225" s="96">
        <v>20301</v>
      </c>
      <c r="H225" s="120">
        <v>20035</v>
      </c>
      <c r="I225" s="116">
        <f t="shared" si="3"/>
        <v>98.68971971824048</v>
      </c>
      <c r="J225" s="140" t="s">
        <v>80</v>
      </c>
      <c r="K225" s="140"/>
    </row>
    <row r="226" spans="1:11" s="99" customFormat="1" ht="21" customHeight="1">
      <c r="A226" s="92"/>
      <c r="B226" s="93"/>
      <c r="C226" s="100"/>
      <c r="D226" s="93">
        <v>4110</v>
      </c>
      <c r="E226" s="95"/>
      <c r="F226" s="92" t="s">
        <v>25</v>
      </c>
      <c r="G226" s="96">
        <v>56530</v>
      </c>
      <c r="H226" s="120">
        <v>31581</v>
      </c>
      <c r="I226" s="116">
        <f t="shared" si="3"/>
        <v>55.86591190518308</v>
      </c>
      <c r="J226" s="140" t="s">
        <v>81</v>
      </c>
      <c r="K226" s="140"/>
    </row>
    <row r="227" spans="1:11" s="99" customFormat="1" ht="21" customHeight="1">
      <c r="A227" s="92"/>
      <c r="B227" s="93"/>
      <c r="C227" s="100"/>
      <c r="D227" s="93">
        <v>4120</v>
      </c>
      <c r="E227" s="95"/>
      <c r="F227" s="92" t="s">
        <v>26</v>
      </c>
      <c r="G227" s="96">
        <v>7108</v>
      </c>
      <c r="H227" s="120">
        <v>4310</v>
      </c>
      <c r="I227" s="116">
        <f t="shared" si="3"/>
        <v>60.63590320765335</v>
      </c>
      <c r="J227" s="140" t="s">
        <v>82</v>
      </c>
      <c r="K227" s="140"/>
    </row>
    <row r="228" spans="1:11" s="101" customFormat="1" ht="21" customHeight="1">
      <c r="A228" s="121"/>
      <c r="B228" s="137"/>
      <c r="C228" s="102"/>
      <c r="D228" s="137">
        <v>4440</v>
      </c>
      <c r="E228" s="138"/>
      <c r="F228" s="121" t="s">
        <v>41</v>
      </c>
      <c r="G228" s="122">
        <v>20724</v>
      </c>
      <c r="H228" s="123">
        <v>15543</v>
      </c>
      <c r="I228" s="124">
        <f t="shared" si="3"/>
        <v>75</v>
      </c>
      <c r="J228" s="142" t="s">
        <v>95</v>
      </c>
      <c r="K228" s="142"/>
    </row>
    <row r="229" spans="1:11" s="11" customFormat="1" ht="21" customHeight="1">
      <c r="A229" s="106"/>
      <c r="B229" s="106"/>
      <c r="C229" s="107"/>
      <c r="D229" s="106"/>
      <c r="E229" s="108"/>
      <c r="F229" s="106"/>
      <c r="G229" s="109"/>
      <c r="H229" s="109"/>
      <c r="I229" s="63"/>
      <c r="J229" s="110"/>
      <c r="K229" s="110"/>
    </row>
    <row r="230" spans="1:11" s="87" customFormat="1" ht="21" customHeight="1">
      <c r="A230" s="80" t="s">
        <v>133</v>
      </c>
      <c r="B230" s="80"/>
      <c r="C230" s="111"/>
      <c r="D230" s="80"/>
      <c r="E230" s="112"/>
      <c r="F230" s="80" t="s">
        <v>134</v>
      </c>
      <c r="G230" s="113">
        <f>SUM(G231:G239)/2</f>
        <v>524300</v>
      </c>
      <c r="H230" s="113">
        <f>SUM(H231:H239)/2</f>
        <v>188421</v>
      </c>
      <c r="I230" s="114">
        <f t="shared" si="3"/>
        <v>35.93763112721724</v>
      </c>
      <c r="J230" s="86"/>
      <c r="K230" s="86"/>
    </row>
    <row r="231" spans="1:11" s="91" customFormat="1" ht="21" customHeight="1">
      <c r="A231" s="57"/>
      <c r="B231" s="58"/>
      <c r="C231" s="59">
        <v>75022</v>
      </c>
      <c r="D231" s="58"/>
      <c r="E231" s="60"/>
      <c r="F231" s="57" t="s">
        <v>135</v>
      </c>
      <c r="G231" s="88">
        <f>SUM(G232:G239)</f>
        <v>524300</v>
      </c>
      <c r="H231" s="88">
        <f>SUM(H232:H239)</f>
        <v>188421</v>
      </c>
      <c r="I231" s="89">
        <f>H231/G231*100</f>
        <v>35.93763112721724</v>
      </c>
      <c r="J231" s="90"/>
      <c r="K231" s="90"/>
    </row>
    <row r="232" spans="1:11" s="99" customFormat="1" ht="21" customHeight="1">
      <c r="A232" s="92"/>
      <c r="B232" s="93"/>
      <c r="C232" s="94"/>
      <c r="D232" s="93">
        <v>3030</v>
      </c>
      <c r="E232" s="95"/>
      <c r="F232" s="92" t="s">
        <v>136</v>
      </c>
      <c r="G232" s="96">
        <v>397800</v>
      </c>
      <c r="H232" s="96">
        <v>147240</v>
      </c>
      <c r="I232" s="116">
        <f t="shared" si="3"/>
        <v>37.01357466063349</v>
      </c>
      <c r="J232" s="98" t="s">
        <v>137</v>
      </c>
      <c r="K232" s="98"/>
    </row>
    <row r="233" spans="1:11" s="99" customFormat="1" ht="29.25" customHeight="1">
      <c r="A233" s="92"/>
      <c r="B233" s="93"/>
      <c r="C233" s="100"/>
      <c r="D233" s="93">
        <v>4210</v>
      </c>
      <c r="E233" s="95"/>
      <c r="F233" s="121" t="s">
        <v>27</v>
      </c>
      <c r="G233" s="122">
        <v>25000</v>
      </c>
      <c r="H233" s="122">
        <v>4836</v>
      </c>
      <c r="I233" s="133">
        <f t="shared" si="3"/>
        <v>19.344</v>
      </c>
      <c r="J233" s="98" t="s">
        <v>138</v>
      </c>
      <c r="K233" s="98"/>
    </row>
    <row r="234" spans="1:11" s="99" customFormat="1" ht="21" customHeight="1">
      <c r="A234" s="92"/>
      <c r="B234" s="93"/>
      <c r="C234" s="100"/>
      <c r="D234" s="93">
        <v>4260</v>
      </c>
      <c r="E234" s="95"/>
      <c r="F234" s="92" t="s">
        <v>31</v>
      </c>
      <c r="G234" s="96">
        <v>4100</v>
      </c>
      <c r="H234" s="96">
        <v>1705</v>
      </c>
      <c r="I234" s="97">
        <f t="shared" si="3"/>
        <v>41.58536585365854</v>
      </c>
      <c r="J234" s="98" t="s">
        <v>139</v>
      </c>
      <c r="K234" s="98"/>
    </row>
    <row r="235" spans="1:11" s="99" customFormat="1" ht="21" customHeight="1">
      <c r="A235" s="92"/>
      <c r="B235" s="93"/>
      <c r="C235" s="100"/>
      <c r="D235" s="93">
        <v>4270</v>
      </c>
      <c r="E235" s="95"/>
      <c r="F235" s="92" t="s">
        <v>32</v>
      </c>
      <c r="G235" s="96">
        <v>37000</v>
      </c>
      <c r="H235" s="122">
        <v>0</v>
      </c>
      <c r="I235" s="133">
        <f t="shared" si="3"/>
        <v>0</v>
      </c>
      <c r="J235" s="98"/>
      <c r="K235" s="98"/>
    </row>
    <row r="236" spans="1:11" s="99" customFormat="1" ht="21" customHeight="1">
      <c r="A236" s="92"/>
      <c r="B236" s="93"/>
      <c r="C236" s="100"/>
      <c r="D236" s="93">
        <v>4300</v>
      </c>
      <c r="E236" s="95"/>
      <c r="F236" s="92" t="s">
        <v>34</v>
      </c>
      <c r="G236" s="96">
        <v>28700</v>
      </c>
      <c r="H236" s="146">
        <v>20127</v>
      </c>
      <c r="I236" s="147">
        <f t="shared" si="3"/>
        <v>70.12891986062718</v>
      </c>
      <c r="J236" s="98" t="s">
        <v>140</v>
      </c>
      <c r="K236" s="98"/>
    </row>
    <row r="237" spans="1:11" s="101" customFormat="1" ht="21" customHeight="1">
      <c r="A237" s="92"/>
      <c r="B237" s="93"/>
      <c r="C237" s="100"/>
      <c r="D237" s="93">
        <v>4410</v>
      </c>
      <c r="E237" s="95"/>
      <c r="F237" s="92" t="s">
        <v>71</v>
      </c>
      <c r="G237" s="96">
        <v>3000</v>
      </c>
      <c r="H237" s="96">
        <v>44</v>
      </c>
      <c r="I237" s="97">
        <f t="shared" si="3"/>
        <v>1.4666666666666666</v>
      </c>
      <c r="J237" s="98" t="s">
        <v>141</v>
      </c>
      <c r="K237" s="98"/>
    </row>
    <row r="238" spans="1:11" s="101" customFormat="1" ht="21" customHeight="1">
      <c r="A238" s="92"/>
      <c r="B238" s="93"/>
      <c r="C238" s="100"/>
      <c r="D238" s="93">
        <v>4420</v>
      </c>
      <c r="E238" s="95"/>
      <c r="F238" s="92" t="s">
        <v>142</v>
      </c>
      <c r="G238" s="96">
        <v>4700</v>
      </c>
      <c r="H238" s="96">
        <v>4625</v>
      </c>
      <c r="I238" s="97">
        <f t="shared" si="3"/>
        <v>98.40425531914893</v>
      </c>
      <c r="J238" s="98"/>
      <c r="K238" s="98"/>
    </row>
    <row r="239" spans="1:11" s="99" customFormat="1" ht="21" customHeight="1">
      <c r="A239" s="92"/>
      <c r="B239" s="93"/>
      <c r="C239" s="102"/>
      <c r="D239" s="93">
        <v>4430</v>
      </c>
      <c r="E239" s="95"/>
      <c r="F239" s="92" t="s">
        <v>39</v>
      </c>
      <c r="G239" s="96">
        <v>24000</v>
      </c>
      <c r="H239" s="96">
        <v>9844</v>
      </c>
      <c r="I239" s="97">
        <f t="shared" si="3"/>
        <v>41.016666666666666</v>
      </c>
      <c r="J239" s="105" t="s">
        <v>143</v>
      </c>
      <c r="K239" s="105"/>
    </row>
    <row r="240" spans="1:11" s="99" customFormat="1" ht="21" customHeight="1">
      <c r="A240" s="92"/>
      <c r="B240" s="93"/>
      <c r="C240" s="102"/>
      <c r="D240" s="93"/>
      <c r="E240" s="95"/>
      <c r="F240" s="92"/>
      <c r="G240" s="96"/>
      <c r="H240" s="96"/>
      <c r="I240" s="97"/>
      <c r="J240" s="110"/>
      <c r="K240" s="110"/>
    </row>
    <row r="241" spans="1:11" s="155" customFormat="1" ht="21" customHeight="1">
      <c r="A241" s="148"/>
      <c r="B241" s="149"/>
      <c r="C241" s="150"/>
      <c r="D241" s="149"/>
      <c r="E241" s="151"/>
      <c r="F241" s="152" t="s">
        <v>144</v>
      </c>
      <c r="G241" s="153">
        <f>SUM(G242:G251)/2</f>
        <v>1208500</v>
      </c>
      <c r="H241" s="153">
        <f>SUM(H242:H251)/2</f>
        <v>77290</v>
      </c>
      <c r="I241" s="154">
        <f>H241/G241*100</f>
        <v>6.3955316508067845</v>
      </c>
      <c r="J241" s="86"/>
      <c r="K241" s="86"/>
    </row>
    <row r="242" spans="1:12" s="99" customFormat="1" ht="21" customHeight="1">
      <c r="A242" s="61"/>
      <c r="B242" s="61"/>
      <c r="C242" s="59">
        <v>75411</v>
      </c>
      <c r="D242" s="61"/>
      <c r="E242" s="51"/>
      <c r="F242" s="156" t="s">
        <v>145</v>
      </c>
      <c r="G242" s="157">
        <f>SUM(G243:G251)</f>
        <v>1208500</v>
      </c>
      <c r="H242" s="157">
        <f>SUM(H243:H251)</f>
        <v>77290</v>
      </c>
      <c r="I242" s="158">
        <f aca="true" t="shared" si="4" ref="I242:I251">H242/G242*100</f>
        <v>6.3955316508067845</v>
      </c>
      <c r="J242" s="103"/>
      <c r="K242" s="103"/>
      <c r="L242" s="159"/>
    </row>
    <row r="243" spans="1:12" s="101" customFormat="1" ht="21" customHeight="1">
      <c r="A243" s="61"/>
      <c r="B243" s="61"/>
      <c r="C243" s="134"/>
      <c r="D243" s="160">
        <v>4020</v>
      </c>
      <c r="E243" s="161"/>
      <c r="F243" s="162" t="s">
        <v>146</v>
      </c>
      <c r="G243" s="163">
        <v>305</v>
      </c>
      <c r="H243" s="163">
        <v>305</v>
      </c>
      <c r="I243" s="164">
        <f t="shared" si="4"/>
        <v>100</v>
      </c>
      <c r="J243" s="98" t="s">
        <v>147</v>
      </c>
      <c r="K243" s="98"/>
      <c r="L243" s="165"/>
    </row>
    <row r="244" spans="1:12" s="99" customFormat="1" ht="21" customHeight="1">
      <c r="A244" s="61"/>
      <c r="B244" s="61"/>
      <c r="C244" s="94"/>
      <c r="D244" s="166">
        <v>4050</v>
      </c>
      <c r="E244" s="167"/>
      <c r="F244" s="162" t="s">
        <v>148</v>
      </c>
      <c r="G244" s="163">
        <v>2024</v>
      </c>
      <c r="H244" s="163">
        <v>2024</v>
      </c>
      <c r="I244" s="164">
        <f t="shared" si="4"/>
        <v>100</v>
      </c>
      <c r="J244" s="98"/>
      <c r="K244" s="98"/>
      <c r="L244" s="168"/>
    </row>
    <row r="245" spans="1:12" s="99" customFormat="1" ht="21" customHeight="1">
      <c r="A245" s="61"/>
      <c r="B245" s="61"/>
      <c r="C245" s="100"/>
      <c r="D245" s="166">
        <v>4110</v>
      </c>
      <c r="E245" s="167"/>
      <c r="F245" s="162" t="s">
        <v>25</v>
      </c>
      <c r="G245" s="163">
        <v>104</v>
      </c>
      <c r="H245" s="163">
        <v>103</v>
      </c>
      <c r="I245" s="164">
        <f t="shared" si="4"/>
        <v>99.03846153846155</v>
      </c>
      <c r="J245" s="98"/>
      <c r="K245" s="98"/>
      <c r="L245" s="168"/>
    </row>
    <row r="246" spans="1:11" s="101" customFormat="1" ht="21" customHeight="1">
      <c r="A246" s="61"/>
      <c r="B246" s="61"/>
      <c r="C246" s="100"/>
      <c r="D246" s="93">
        <v>4120</v>
      </c>
      <c r="E246" s="95"/>
      <c r="F246" s="92" t="s">
        <v>26</v>
      </c>
      <c r="G246" s="96">
        <v>15</v>
      </c>
      <c r="H246" s="96">
        <v>15</v>
      </c>
      <c r="I246" s="164">
        <f t="shared" si="4"/>
        <v>100</v>
      </c>
      <c r="J246" s="98"/>
      <c r="K246" s="98"/>
    </row>
    <row r="247" spans="1:11" s="101" customFormat="1" ht="21" customHeight="1">
      <c r="A247" s="61"/>
      <c r="B247" s="61"/>
      <c r="C247" s="100"/>
      <c r="D247" s="93">
        <v>4210</v>
      </c>
      <c r="E247" s="95"/>
      <c r="F247" s="92" t="s">
        <v>27</v>
      </c>
      <c r="G247" s="96">
        <v>23000</v>
      </c>
      <c r="H247" s="96">
        <v>15225</v>
      </c>
      <c r="I247" s="164">
        <f t="shared" si="4"/>
        <v>66.19565217391305</v>
      </c>
      <c r="J247" s="98" t="s">
        <v>149</v>
      </c>
      <c r="K247" s="98"/>
    </row>
    <row r="248" spans="1:11" s="99" customFormat="1" ht="21" customHeight="1">
      <c r="A248" s="61"/>
      <c r="B248" s="61"/>
      <c r="C248" s="100"/>
      <c r="D248" s="93">
        <v>4260</v>
      </c>
      <c r="E248" s="95"/>
      <c r="F248" s="92" t="s">
        <v>31</v>
      </c>
      <c r="G248" s="96">
        <v>19552</v>
      </c>
      <c r="H248" s="96">
        <v>9733</v>
      </c>
      <c r="I248" s="164">
        <f t="shared" si="4"/>
        <v>49.780073649754506</v>
      </c>
      <c r="J248" s="98" t="s">
        <v>150</v>
      </c>
      <c r="K248" s="98"/>
    </row>
    <row r="249" spans="1:11" s="99" customFormat="1" ht="21" customHeight="1">
      <c r="A249" s="61"/>
      <c r="B249" s="61"/>
      <c r="C249" s="100"/>
      <c r="D249" s="93">
        <v>4300</v>
      </c>
      <c r="E249" s="95"/>
      <c r="F249" s="92" t="s">
        <v>34</v>
      </c>
      <c r="G249" s="96">
        <v>1500</v>
      </c>
      <c r="H249" s="96">
        <v>0</v>
      </c>
      <c r="I249" s="169">
        <f t="shared" si="4"/>
        <v>0</v>
      </c>
      <c r="J249" s="105" t="s">
        <v>151</v>
      </c>
      <c r="K249" s="105"/>
    </row>
    <row r="250" spans="1:11" s="99" customFormat="1" ht="21" customHeight="1">
      <c r="A250" s="61"/>
      <c r="B250" s="61"/>
      <c r="C250" s="100"/>
      <c r="D250" s="93">
        <v>6050</v>
      </c>
      <c r="E250" s="95"/>
      <c r="F250" s="92" t="s">
        <v>152</v>
      </c>
      <c r="G250" s="96">
        <v>100000</v>
      </c>
      <c r="H250" s="96">
        <v>49885</v>
      </c>
      <c r="I250" s="164">
        <f t="shared" si="4"/>
        <v>49.885000000000005</v>
      </c>
      <c r="J250" s="98" t="s">
        <v>153</v>
      </c>
      <c r="K250" s="98"/>
    </row>
    <row r="251" spans="1:11" s="99" customFormat="1" ht="33" customHeight="1">
      <c r="A251" s="61"/>
      <c r="B251" s="61"/>
      <c r="C251" s="102"/>
      <c r="D251" s="93">
        <v>6060</v>
      </c>
      <c r="E251" s="95"/>
      <c r="F251" s="92" t="s">
        <v>154</v>
      </c>
      <c r="G251" s="96">
        <v>1062000</v>
      </c>
      <c r="H251" s="96">
        <v>0</v>
      </c>
      <c r="I251" s="164">
        <f t="shared" si="4"/>
        <v>0</v>
      </c>
      <c r="J251" s="105" t="s">
        <v>155</v>
      </c>
      <c r="K251" s="105"/>
    </row>
    <row r="252" spans="1:11" s="99" customFormat="1" ht="21" customHeight="1">
      <c r="A252" s="92"/>
      <c r="B252" s="93"/>
      <c r="C252" s="102"/>
      <c r="D252" s="93"/>
      <c r="E252" s="95"/>
      <c r="F252" s="92"/>
      <c r="G252" s="96"/>
      <c r="H252" s="96"/>
      <c r="I252" s="97"/>
      <c r="J252" s="110"/>
      <c r="K252" s="110"/>
    </row>
    <row r="253" spans="1:12" s="171" customFormat="1" ht="21" customHeight="1">
      <c r="A253" s="80" t="s">
        <v>156</v>
      </c>
      <c r="B253" s="80"/>
      <c r="C253" s="111"/>
      <c r="D253" s="80"/>
      <c r="E253" s="112"/>
      <c r="F253" s="80" t="s">
        <v>157</v>
      </c>
      <c r="G253" s="113">
        <f>SUM(G254:G265)/2</f>
        <v>322761</v>
      </c>
      <c r="H253" s="113">
        <f>SUM(H254:H265)/2</f>
        <v>157132</v>
      </c>
      <c r="I253" s="114">
        <f aca="true" t="shared" si="5" ref="I253:I265">H253/G253*100</f>
        <v>48.68370094280288</v>
      </c>
      <c r="J253" s="86"/>
      <c r="K253" s="86"/>
      <c r="L253" s="170"/>
    </row>
    <row r="254" spans="1:11" s="91" customFormat="1" ht="21" customHeight="1">
      <c r="A254" s="172"/>
      <c r="B254" s="74"/>
      <c r="C254" s="75">
        <v>80130</v>
      </c>
      <c r="D254" s="74"/>
      <c r="E254" s="76"/>
      <c r="F254" s="172" t="s">
        <v>158</v>
      </c>
      <c r="G254" s="173">
        <f>SUM(G255:G265)</f>
        <v>322761</v>
      </c>
      <c r="H254" s="173">
        <f>SUM(H255:H265)</f>
        <v>157132</v>
      </c>
      <c r="I254" s="79">
        <f t="shared" si="5"/>
        <v>48.68370094280288</v>
      </c>
      <c r="J254" s="115"/>
      <c r="K254" s="115"/>
    </row>
    <row r="255" spans="1:11" s="119" customFormat="1" ht="21" customHeight="1">
      <c r="A255" s="92"/>
      <c r="B255" s="93"/>
      <c r="C255" s="134"/>
      <c r="D255" s="93">
        <v>3020</v>
      </c>
      <c r="E255" s="95"/>
      <c r="F255" s="174" t="s">
        <v>61</v>
      </c>
      <c r="G255" s="96">
        <v>870</v>
      </c>
      <c r="H255" s="96">
        <v>0</v>
      </c>
      <c r="I255" s="116">
        <f t="shared" si="5"/>
        <v>0</v>
      </c>
      <c r="J255" s="140" t="s">
        <v>159</v>
      </c>
      <c r="K255" s="140"/>
    </row>
    <row r="256" spans="1:11" s="143" customFormat="1" ht="21" customHeight="1">
      <c r="A256" s="92"/>
      <c r="B256" s="93"/>
      <c r="C256" s="175"/>
      <c r="D256" s="93">
        <v>4010</v>
      </c>
      <c r="E256" s="95"/>
      <c r="F256" s="92" t="s">
        <v>78</v>
      </c>
      <c r="G256" s="96">
        <v>223769</v>
      </c>
      <c r="H256" s="96">
        <v>97038</v>
      </c>
      <c r="I256" s="116">
        <f t="shared" si="5"/>
        <v>43.365256134674596</v>
      </c>
      <c r="J256" s="140" t="s">
        <v>79</v>
      </c>
      <c r="K256" s="140"/>
    </row>
    <row r="257" spans="1:11" s="143" customFormat="1" ht="21" customHeight="1">
      <c r="A257" s="92"/>
      <c r="B257" s="93"/>
      <c r="C257" s="176"/>
      <c r="D257" s="93">
        <v>4040</v>
      </c>
      <c r="E257" s="95"/>
      <c r="F257" s="92" t="s">
        <v>160</v>
      </c>
      <c r="G257" s="96">
        <v>17799</v>
      </c>
      <c r="H257" s="96">
        <v>17794</v>
      </c>
      <c r="I257" s="116">
        <f t="shared" si="5"/>
        <v>99.97190853418732</v>
      </c>
      <c r="J257" s="140" t="s">
        <v>80</v>
      </c>
      <c r="K257" s="140"/>
    </row>
    <row r="258" spans="1:11" s="143" customFormat="1" ht="21" customHeight="1">
      <c r="A258" s="92"/>
      <c r="B258" s="93"/>
      <c r="C258" s="176"/>
      <c r="D258" s="93">
        <v>4110</v>
      </c>
      <c r="E258" s="95"/>
      <c r="F258" s="92" t="s">
        <v>25</v>
      </c>
      <c r="G258" s="96">
        <v>40555</v>
      </c>
      <c r="H258" s="96">
        <v>20347</v>
      </c>
      <c r="I258" s="116">
        <f t="shared" si="5"/>
        <v>50.17137221057823</v>
      </c>
      <c r="J258" s="140" t="s">
        <v>81</v>
      </c>
      <c r="K258" s="140"/>
    </row>
    <row r="259" spans="1:11" s="143" customFormat="1" ht="21" customHeight="1">
      <c r="A259" s="92"/>
      <c r="B259" s="93"/>
      <c r="C259" s="176"/>
      <c r="D259" s="93">
        <v>4120</v>
      </c>
      <c r="E259" s="95"/>
      <c r="F259" s="92" t="s">
        <v>26</v>
      </c>
      <c r="G259" s="96">
        <v>5100</v>
      </c>
      <c r="H259" s="96">
        <v>2791</v>
      </c>
      <c r="I259" s="116">
        <f t="shared" si="5"/>
        <v>54.72549019607843</v>
      </c>
      <c r="J259" s="140" t="s">
        <v>82</v>
      </c>
      <c r="K259" s="140"/>
    </row>
    <row r="260" spans="1:11" s="99" customFormat="1" ht="21" customHeight="1">
      <c r="A260" s="92"/>
      <c r="B260" s="93"/>
      <c r="C260" s="176"/>
      <c r="D260" s="93">
        <v>4210</v>
      </c>
      <c r="E260" s="95"/>
      <c r="F260" s="92" t="s">
        <v>27</v>
      </c>
      <c r="G260" s="96">
        <v>3700</v>
      </c>
      <c r="H260" s="96">
        <v>1989</v>
      </c>
      <c r="I260" s="116">
        <f t="shared" si="5"/>
        <v>53.75675675675675</v>
      </c>
      <c r="J260" s="140" t="s">
        <v>161</v>
      </c>
      <c r="K260" s="140"/>
    </row>
    <row r="261" spans="1:11" s="143" customFormat="1" ht="21" customHeight="1">
      <c r="A261" s="92"/>
      <c r="B261" s="93"/>
      <c r="C261" s="176"/>
      <c r="D261" s="93">
        <v>4240</v>
      </c>
      <c r="E261" s="95"/>
      <c r="F261" s="92" t="s">
        <v>29</v>
      </c>
      <c r="G261" s="96">
        <v>2992</v>
      </c>
      <c r="H261" s="96">
        <v>40</v>
      </c>
      <c r="I261" s="97">
        <f t="shared" si="5"/>
        <v>1.3368983957219251</v>
      </c>
      <c r="J261" s="140" t="s">
        <v>162</v>
      </c>
      <c r="K261" s="140"/>
    </row>
    <row r="262" spans="1:11" s="99" customFormat="1" ht="21" customHeight="1">
      <c r="A262" s="92"/>
      <c r="B262" s="93"/>
      <c r="C262" s="177"/>
      <c r="D262" s="93">
        <v>4260</v>
      </c>
      <c r="E262" s="95"/>
      <c r="F262" s="92" t="s">
        <v>31</v>
      </c>
      <c r="G262" s="96">
        <v>13130</v>
      </c>
      <c r="H262" s="96">
        <v>6719</v>
      </c>
      <c r="I262" s="97">
        <f t="shared" si="5"/>
        <v>51.17288651942117</v>
      </c>
      <c r="J262" s="141" t="s">
        <v>119</v>
      </c>
      <c r="K262" s="141"/>
    </row>
    <row r="263" spans="1:11" s="99" customFormat="1" ht="21" customHeight="1">
      <c r="A263" s="92"/>
      <c r="B263" s="93"/>
      <c r="C263" s="176"/>
      <c r="D263" s="137">
        <v>4270</v>
      </c>
      <c r="E263" s="138"/>
      <c r="F263" s="121" t="s">
        <v>32</v>
      </c>
      <c r="G263" s="122">
        <v>700</v>
      </c>
      <c r="H263" s="122">
        <v>0</v>
      </c>
      <c r="I263" s="133">
        <f t="shared" si="5"/>
        <v>0</v>
      </c>
      <c r="J263" s="141" t="s">
        <v>163</v>
      </c>
      <c r="K263" s="141"/>
    </row>
    <row r="264" spans="1:11" s="99" customFormat="1" ht="21" customHeight="1">
      <c r="A264" s="92"/>
      <c r="B264" s="93"/>
      <c r="C264" s="176"/>
      <c r="D264" s="137">
        <v>4300</v>
      </c>
      <c r="E264" s="138"/>
      <c r="F264" s="121" t="s">
        <v>34</v>
      </c>
      <c r="G264" s="122">
        <v>300</v>
      </c>
      <c r="H264" s="122">
        <v>56</v>
      </c>
      <c r="I264" s="133">
        <f t="shared" si="5"/>
        <v>18.666666666666668</v>
      </c>
      <c r="J264" s="141" t="s">
        <v>164</v>
      </c>
      <c r="K264" s="141"/>
    </row>
    <row r="265" spans="1:11" s="99" customFormat="1" ht="21" customHeight="1">
      <c r="A265" s="92"/>
      <c r="B265" s="93"/>
      <c r="C265" s="177"/>
      <c r="D265" s="93">
        <v>4440</v>
      </c>
      <c r="E265" s="95"/>
      <c r="F265" s="92" t="s">
        <v>41</v>
      </c>
      <c r="G265" s="96">
        <v>13846</v>
      </c>
      <c r="H265" s="96">
        <v>10358</v>
      </c>
      <c r="I265" s="97">
        <f t="shared" si="5"/>
        <v>74.80860898454428</v>
      </c>
      <c r="J265" s="142" t="s">
        <v>95</v>
      </c>
      <c r="K265" s="142"/>
    </row>
    <row r="266" spans="1:12" s="183" customFormat="1" ht="21" customHeight="1">
      <c r="A266" s="178"/>
      <c r="B266" s="178"/>
      <c r="C266" s="179"/>
      <c r="D266" s="178"/>
      <c r="E266" s="180"/>
      <c r="F266" s="178"/>
      <c r="G266" s="181"/>
      <c r="H266" s="181"/>
      <c r="I266" s="178"/>
      <c r="J266" s="131"/>
      <c r="K266" s="131"/>
      <c r="L266" s="182"/>
    </row>
    <row r="267" spans="1:11" s="87" customFormat="1" ht="21" customHeight="1">
      <c r="A267" s="80" t="s">
        <v>165</v>
      </c>
      <c r="B267" s="80"/>
      <c r="C267" s="111"/>
      <c r="D267" s="80"/>
      <c r="E267" s="112"/>
      <c r="F267" s="80" t="s">
        <v>166</v>
      </c>
      <c r="G267" s="113">
        <f>SUM(G268:G284)/2</f>
        <v>2302766</v>
      </c>
      <c r="H267" s="113">
        <f>SUM(H268:H284)/2</f>
        <v>1208191</v>
      </c>
      <c r="I267" s="114">
        <f aca="true" t="shared" si="6" ref="I267:I309">H267/G267*100</f>
        <v>52.466946272439316</v>
      </c>
      <c r="J267" s="86"/>
      <c r="K267" s="86"/>
    </row>
    <row r="268" spans="1:11" s="91" customFormat="1" ht="21" customHeight="1">
      <c r="A268" s="57"/>
      <c r="B268" s="58"/>
      <c r="C268" s="59">
        <v>80120</v>
      </c>
      <c r="D268" s="58"/>
      <c r="E268" s="60"/>
      <c r="F268" s="57" t="s">
        <v>167</v>
      </c>
      <c r="G268" s="88">
        <f>SUM(G269:G282)</f>
        <v>2301366</v>
      </c>
      <c r="H268" s="88">
        <f>SUM(H269:H282)</f>
        <v>1208191</v>
      </c>
      <c r="I268" s="63">
        <f>H268/G268*100</f>
        <v>52.49886371833077</v>
      </c>
      <c r="J268" s="115"/>
      <c r="K268" s="115"/>
    </row>
    <row r="269" spans="1:11" s="119" customFormat="1" ht="21" customHeight="1">
      <c r="A269" s="92"/>
      <c r="B269" s="93"/>
      <c r="C269" s="134"/>
      <c r="D269" s="93">
        <v>3020</v>
      </c>
      <c r="E269" s="95"/>
      <c r="F269" s="92" t="s">
        <v>61</v>
      </c>
      <c r="G269" s="96">
        <v>5000</v>
      </c>
      <c r="H269" s="96">
        <v>200</v>
      </c>
      <c r="I269" s="116">
        <f t="shared" si="6"/>
        <v>4</v>
      </c>
      <c r="J269" s="140" t="s">
        <v>168</v>
      </c>
      <c r="K269" s="140"/>
    </row>
    <row r="270" spans="1:11" s="143" customFormat="1" ht="21" customHeight="1">
      <c r="A270" s="92"/>
      <c r="B270" s="95"/>
      <c r="C270" s="176"/>
      <c r="D270" s="127">
        <v>4010</v>
      </c>
      <c r="E270" s="95"/>
      <c r="F270" s="92" t="s">
        <v>78</v>
      </c>
      <c r="G270" s="96">
        <v>1559804</v>
      </c>
      <c r="H270" s="96">
        <v>723815</v>
      </c>
      <c r="I270" s="116">
        <f t="shared" si="6"/>
        <v>46.40422771066108</v>
      </c>
      <c r="J270" s="140" t="s">
        <v>79</v>
      </c>
      <c r="K270" s="140"/>
    </row>
    <row r="271" spans="1:11" s="143" customFormat="1" ht="21" customHeight="1">
      <c r="A271" s="92"/>
      <c r="B271" s="93"/>
      <c r="C271" s="176"/>
      <c r="D271" s="93">
        <v>4040</v>
      </c>
      <c r="E271" s="95"/>
      <c r="F271" s="92" t="s">
        <v>132</v>
      </c>
      <c r="G271" s="96">
        <v>101729</v>
      </c>
      <c r="H271" s="96">
        <v>101728</v>
      </c>
      <c r="I271" s="116">
        <f t="shared" si="6"/>
        <v>99.99901699613679</v>
      </c>
      <c r="J271" s="140" t="s">
        <v>122</v>
      </c>
      <c r="K271" s="140"/>
    </row>
    <row r="272" spans="1:11" s="143" customFormat="1" ht="21" customHeight="1">
      <c r="A272" s="92"/>
      <c r="B272" s="93"/>
      <c r="C272" s="176"/>
      <c r="D272" s="93">
        <v>4110</v>
      </c>
      <c r="E272" s="95"/>
      <c r="F272" s="92" t="s">
        <v>25</v>
      </c>
      <c r="G272" s="96">
        <v>278171</v>
      </c>
      <c r="H272" s="96">
        <v>143287</v>
      </c>
      <c r="I272" s="116">
        <f t="shared" si="6"/>
        <v>51.51040187510561</v>
      </c>
      <c r="J272" s="140" t="s">
        <v>81</v>
      </c>
      <c r="K272" s="140"/>
    </row>
    <row r="273" spans="1:11" s="99" customFormat="1" ht="21" customHeight="1">
      <c r="A273" s="92"/>
      <c r="B273" s="93"/>
      <c r="C273" s="176"/>
      <c r="D273" s="93">
        <v>4120</v>
      </c>
      <c r="E273" s="95"/>
      <c r="F273" s="92" t="s">
        <v>26</v>
      </c>
      <c r="G273" s="96">
        <v>34980</v>
      </c>
      <c r="H273" s="96">
        <v>19781</v>
      </c>
      <c r="I273" s="116">
        <f t="shared" si="6"/>
        <v>56.5494568324757</v>
      </c>
      <c r="J273" s="140" t="s">
        <v>82</v>
      </c>
      <c r="K273" s="140"/>
    </row>
    <row r="274" spans="1:11" s="143" customFormat="1" ht="21" customHeight="1">
      <c r="A274" s="92"/>
      <c r="B274" s="93"/>
      <c r="C274" s="176"/>
      <c r="D274" s="93">
        <v>4210</v>
      </c>
      <c r="E274" s="95"/>
      <c r="F274" s="92" t="s">
        <v>27</v>
      </c>
      <c r="G274" s="96">
        <v>17350</v>
      </c>
      <c r="H274" s="96">
        <v>9738</v>
      </c>
      <c r="I274" s="97">
        <f t="shared" si="6"/>
        <v>56.12680115273775</v>
      </c>
      <c r="J274" s="140" t="s">
        <v>169</v>
      </c>
      <c r="K274" s="140"/>
    </row>
    <row r="275" spans="1:11" s="99" customFormat="1" ht="21" customHeight="1">
      <c r="A275" s="92"/>
      <c r="B275" s="93"/>
      <c r="C275" s="176"/>
      <c r="D275" s="93">
        <v>4240</v>
      </c>
      <c r="E275" s="95"/>
      <c r="F275" s="121" t="s">
        <v>29</v>
      </c>
      <c r="G275" s="122">
        <v>9078</v>
      </c>
      <c r="H275" s="122">
        <v>3580</v>
      </c>
      <c r="I275" s="124">
        <f t="shared" si="6"/>
        <v>39.43599911874862</v>
      </c>
      <c r="J275" s="140" t="s">
        <v>162</v>
      </c>
      <c r="K275" s="140"/>
    </row>
    <row r="276" spans="1:11" s="143" customFormat="1" ht="21" customHeight="1">
      <c r="A276" s="92"/>
      <c r="B276" s="93"/>
      <c r="C276" s="176"/>
      <c r="D276" s="93">
        <v>4260</v>
      </c>
      <c r="E276" s="95"/>
      <c r="F276" s="92" t="s">
        <v>31</v>
      </c>
      <c r="G276" s="96">
        <v>159000</v>
      </c>
      <c r="H276" s="96">
        <v>120425</v>
      </c>
      <c r="I276" s="116">
        <f t="shared" si="6"/>
        <v>75.73899371069183</v>
      </c>
      <c r="J276" s="141" t="s">
        <v>119</v>
      </c>
      <c r="K276" s="141"/>
    </row>
    <row r="277" spans="1:11" s="143" customFormat="1" ht="21" customHeight="1">
      <c r="A277" s="92"/>
      <c r="B277" s="93"/>
      <c r="C277" s="176"/>
      <c r="D277" s="93">
        <v>4270</v>
      </c>
      <c r="E277" s="95"/>
      <c r="F277" s="92" t="s">
        <v>32</v>
      </c>
      <c r="G277" s="96">
        <v>7610</v>
      </c>
      <c r="H277" s="96">
        <v>110</v>
      </c>
      <c r="I277" s="116">
        <f t="shared" si="6"/>
        <v>1.445466491458607</v>
      </c>
      <c r="J277" s="140" t="s">
        <v>170</v>
      </c>
      <c r="K277" s="140"/>
    </row>
    <row r="278" spans="1:11" s="143" customFormat="1" ht="32.25" customHeight="1">
      <c r="A278" s="92"/>
      <c r="B278" s="93"/>
      <c r="C278" s="176"/>
      <c r="D278" s="93">
        <v>4300</v>
      </c>
      <c r="E278" s="95"/>
      <c r="F278" s="92" t="s">
        <v>34</v>
      </c>
      <c r="G278" s="96">
        <v>25000</v>
      </c>
      <c r="H278" s="96">
        <v>9995</v>
      </c>
      <c r="I278" s="116">
        <f t="shared" si="6"/>
        <v>39.98</v>
      </c>
      <c r="J278" s="140" t="s">
        <v>171</v>
      </c>
      <c r="K278" s="140"/>
    </row>
    <row r="279" spans="1:11" s="143" customFormat="1" ht="21" customHeight="1">
      <c r="A279" s="92"/>
      <c r="B279" s="93"/>
      <c r="C279" s="176"/>
      <c r="D279" s="93">
        <v>4410</v>
      </c>
      <c r="E279" s="95"/>
      <c r="F279" s="92" t="s">
        <v>36</v>
      </c>
      <c r="G279" s="96">
        <v>2400</v>
      </c>
      <c r="H279" s="96">
        <v>1296</v>
      </c>
      <c r="I279" s="116">
        <f t="shared" si="6"/>
        <v>54</v>
      </c>
      <c r="J279" s="140" t="s">
        <v>90</v>
      </c>
      <c r="K279" s="140"/>
    </row>
    <row r="280" spans="1:11" s="143" customFormat="1" ht="21" customHeight="1">
      <c r="A280" s="92"/>
      <c r="B280" s="93"/>
      <c r="C280" s="176"/>
      <c r="D280" s="93">
        <v>4430</v>
      </c>
      <c r="E280" s="95"/>
      <c r="F280" s="92" t="s">
        <v>39</v>
      </c>
      <c r="G280" s="96">
        <v>2043</v>
      </c>
      <c r="H280" s="96">
        <v>0</v>
      </c>
      <c r="I280" s="116">
        <f t="shared" si="6"/>
        <v>0</v>
      </c>
      <c r="J280" s="140" t="s">
        <v>125</v>
      </c>
      <c r="K280" s="140"/>
    </row>
    <row r="281" spans="1:11" s="143" customFormat="1" ht="21" customHeight="1">
      <c r="A281" s="92"/>
      <c r="B281" s="93"/>
      <c r="C281" s="177"/>
      <c r="D281" s="93">
        <v>4440</v>
      </c>
      <c r="E281" s="95"/>
      <c r="F281" s="92" t="s">
        <v>41</v>
      </c>
      <c r="G281" s="96">
        <v>98505</v>
      </c>
      <c r="H281" s="96">
        <v>73685</v>
      </c>
      <c r="I281" s="97">
        <f t="shared" si="6"/>
        <v>74.80330947667632</v>
      </c>
      <c r="J281" s="140" t="s">
        <v>95</v>
      </c>
      <c r="K281" s="140"/>
    </row>
    <row r="282" spans="1:11" s="143" customFormat="1" ht="21" customHeight="1">
      <c r="A282" s="92"/>
      <c r="B282" s="93"/>
      <c r="C282" s="177"/>
      <c r="D282" s="93">
        <v>4480</v>
      </c>
      <c r="E282" s="95"/>
      <c r="F282" s="92" t="s">
        <v>43</v>
      </c>
      <c r="G282" s="96">
        <v>696</v>
      </c>
      <c r="H282" s="96">
        <v>551</v>
      </c>
      <c r="I282" s="116">
        <f t="shared" si="6"/>
        <v>79.16666666666666</v>
      </c>
      <c r="J282" s="98" t="s">
        <v>105</v>
      </c>
      <c r="K282" s="98"/>
    </row>
    <row r="283" spans="1:11" s="99" customFormat="1" ht="21" customHeight="1">
      <c r="A283" s="57"/>
      <c r="B283" s="58"/>
      <c r="C283" s="102">
        <v>80146</v>
      </c>
      <c r="D283" s="58"/>
      <c r="E283" s="60"/>
      <c r="F283" s="57" t="s">
        <v>47</v>
      </c>
      <c r="G283" s="88">
        <f>SUM(G284)</f>
        <v>1400</v>
      </c>
      <c r="H283" s="136">
        <f>SUM(H284)</f>
        <v>0</v>
      </c>
      <c r="I283" s="63">
        <f t="shared" si="6"/>
        <v>0</v>
      </c>
      <c r="J283" s="103"/>
      <c r="K283" s="103"/>
    </row>
    <row r="284" spans="1:11" s="101" customFormat="1" ht="21" customHeight="1">
      <c r="A284" s="92"/>
      <c r="B284" s="93"/>
      <c r="C284" s="102"/>
      <c r="D284" s="93"/>
      <c r="E284" s="95"/>
      <c r="F284" s="92" t="s">
        <v>34</v>
      </c>
      <c r="G284" s="96">
        <v>1400</v>
      </c>
      <c r="H284" s="120">
        <v>0</v>
      </c>
      <c r="I284" s="116">
        <f t="shared" si="6"/>
        <v>0</v>
      </c>
      <c r="J284" s="105" t="s">
        <v>115</v>
      </c>
      <c r="K284" s="105"/>
    </row>
    <row r="285" spans="1:11" s="143" customFormat="1" ht="21" customHeight="1">
      <c r="A285" s="92"/>
      <c r="B285" s="93"/>
      <c r="C285" s="177"/>
      <c r="D285" s="93"/>
      <c r="E285" s="95"/>
      <c r="F285" s="92"/>
      <c r="G285" s="96"/>
      <c r="H285" s="96"/>
      <c r="I285" s="116"/>
      <c r="J285" s="162"/>
      <c r="K285" s="162"/>
    </row>
    <row r="286" spans="1:11" s="87" customFormat="1" ht="21" customHeight="1">
      <c r="A286" s="80" t="s">
        <v>172</v>
      </c>
      <c r="B286" s="80"/>
      <c r="C286" s="111"/>
      <c r="D286" s="80"/>
      <c r="E286" s="112"/>
      <c r="F286" s="80" t="s">
        <v>173</v>
      </c>
      <c r="G286" s="113">
        <f>SUM(G287:G309)/2</f>
        <v>1822773</v>
      </c>
      <c r="H286" s="113">
        <f>SUM(H287:H309)/2</f>
        <v>907646</v>
      </c>
      <c r="I286" s="114">
        <f t="shared" si="6"/>
        <v>49.79479068430353</v>
      </c>
      <c r="J286" s="86"/>
      <c r="K286" s="86"/>
    </row>
    <row r="287" spans="1:11" s="91" customFormat="1" ht="21" customHeight="1">
      <c r="A287" s="57"/>
      <c r="B287" s="58"/>
      <c r="C287" s="59">
        <v>80120</v>
      </c>
      <c r="D287" s="58"/>
      <c r="E287" s="60"/>
      <c r="F287" s="57" t="s">
        <v>167</v>
      </c>
      <c r="G287" s="88">
        <f>SUM(G288:G302)</f>
        <v>1803790</v>
      </c>
      <c r="H287" s="88">
        <f>SUM(H288:H302)</f>
        <v>898912</v>
      </c>
      <c r="I287" s="63">
        <f>H287/G287*100</f>
        <v>49.83462598196021</v>
      </c>
      <c r="J287" s="115"/>
      <c r="K287" s="115"/>
    </row>
    <row r="288" spans="1:11" s="119" customFormat="1" ht="21" customHeight="1">
      <c r="A288" s="92"/>
      <c r="B288" s="93"/>
      <c r="C288" s="134"/>
      <c r="D288" s="93">
        <v>3020</v>
      </c>
      <c r="E288" s="95"/>
      <c r="F288" s="92" t="s">
        <v>61</v>
      </c>
      <c r="G288" s="96">
        <v>3000</v>
      </c>
      <c r="H288" s="96">
        <v>0</v>
      </c>
      <c r="I288" s="116">
        <f t="shared" si="6"/>
        <v>0</v>
      </c>
      <c r="J288" s="142" t="s">
        <v>174</v>
      </c>
      <c r="K288" s="142"/>
    </row>
    <row r="289" spans="1:11" s="143" customFormat="1" ht="21" customHeight="1">
      <c r="A289" s="92"/>
      <c r="B289" s="95"/>
      <c r="C289" s="176"/>
      <c r="D289" s="127">
        <v>4010</v>
      </c>
      <c r="E289" s="95"/>
      <c r="F289" s="92" t="s">
        <v>78</v>
      </c>
      <c r="G289" s="96">
        <v>1223081</v>
      </c>
      <c r="H289" s="96">
        <v>541839</v>
      </c>
      <c r="I289" s="116">
        <f t="shared" si="6"/>
        <v>44.3011542162784</v>
      </c>
      <c r="J289" s="140" t="s">
        <v>79</v>
      </c>
      <c r="K289" s="140"/>
    </row>
    <row r="290" spans="1:11" s="143" customFormat="1" ht="21" customHeight="1">
      <c r="A290" s="92"/>
      <c r="B290" s="93"/>
      <c r="C290" s="176"/>
      <c r="D290" s="93">
        <v>4040</v>
      </c>
      <c r="E290" s="95"/>
      <c r="F290" s="92" t="s">
        <v>175</v>
      </c>
      <c r="G290" s="96">
        <v>84807</v>
      </c>
      <c r="H290" s="96">
        <v>81339</v>
      </c>
      <c r="I290" s="116">
        <f t="shared" si="6"/>
        <v>95.91071491740068</v>
      </c>
      <c r="J290" s="140" t="s">
        <v>80</v>
      </c>
      <c r="K290" s="140"/>
    </row>
    <row r="291" spans="1:11" s="99" customFormat="1" ht="21" customHeight="1">
      <c r="A291" s="92"/>
      <c r="B291" s="93"/>
      <c r="C291" s="176"/>
      <c r="D291" s="93">
        <v>4110</v>
      </c>
      <c r="E291" s="95"/>
      <c r="F291" s="92" t="s">
        <v>25</v>
      </c>
      <c r="G291" s="96">
        <v>218819</v>
      </c>
      <c r="H291" s="96">
        <v>108228</v>
      </c>
      <c r="I291" s="116">
        <f t="shared" si="6"/>
        <v>49.460056028041436</v>
      </c>
      <c r="J291" s="140" t="s">
        <v>81</v>
      </c>
      <c r="K291" s="140"/>
    </row>
    <row r="292" spans="1:11" s="143" customFormat="1" ht="21" customHeight="1">
      <c r="A292" s="92"/>
      <c r="B292" s="93"/>
      <c r="C292" s="176"/>
      <c r="D292" s="93">
        <v>4120</v>
      </c>
      <c r="E292" s="95"/>
      <c r="F292" s="92" t="s">
        <v>26</v>
      </c>
      <c r="G292" s="96">
        <v>27515</v>
      </c>
      <c r="H292" s="96">
        <v>14900</v>
      </c>
      <c r="I292" s="116">
        <f t="shared" si="6"/>
        <v>54.152280574232236</v>
      </c>
      <c r="J292" s="140" t="s">
        <v>82</v>
      </c>
      <c r="K292" s="140"/>
    </row>
    <row r="293" spans="1:11" s="143" customFormat="1" ht="21" customHeight="1">
      <c r="A293" s="92"/>
      <c r="B293" s="93"/>
      <c r="C293" s="176"/>
      <c r="D293" s="93">
        <v>4140</v>
      </c>
      <c r="E293" s="95"/>
      <c r="F293" s="92" t="s">
        <v>83</v>
      </c>
      <c r="G293" s="96">
        <v>5864</v>
      </c>
      <c r="H293" s="96">
        <v>0</v>
      </c>
      <c r="I293" s="116">
        <f t="shared" si="6"/>
        <v>0</v>
      </c>
      <c r="J293" s="140" t="s">
        <v>84</v>
      </c>
      <c r="K293" s="140"/>
    </row>
    <row r="294" spans="1:11" s="143" customFormat="1" ht="21" customHeight="1">
      <c r="A294" s="92"/>
      <c r="B294" s="93"/>
      <c r="C294" s="176"/>
      <c r="D294" s="93">
        <v>4210</v>
      </c>
      <c r="E294" s="95"/>
      <c r="F294" s="92" t="s">
        <v>27</v>
      </c>
      <c r="G294" s="96">
        <v>13950</v>
      </c>
      <c r="H294" s="96">
        <v>4565</v>
      </c>
      <c r="I294" s="116">
        <f t="shared" si="6"/>
        <v>32.72401433691756</v>
      </c>
      <c r="J294" s="140" t="s">
        <v>161</v>
      </c>
      <c r="K294" s="140"/>
    </row>
    <row r="295" spans="1:11" s="143" customFormat="1" ht="21" customHeight="1">
      <c r="A295" s="92"/>
      <c r="B295" s="93"/>
      <c r="C295" s="176"/>
      <c r="D295" s="93">
        <v>4240</v>
      </c>
      <c r="E295" s="95"/>
      <c r="F295" s="92" t="s">
        <v>29</v>
      </c>
      <c r="G295" s="96">
        <v>7786</v>
      </c>
      <c r="H295" s="96">
        <v>1958</v>
      </c>
      <c r="I295" s="116">
        <f t="shared" si="6"/>
        <v>25.1477010017981</v>
      </c>
      <c r="J295" s="140" t="s">
        <v>162</v>
      </c>
      <c r="K295" s="140"/>
    </row>
    <row r="296" spans="1:11" s="143" customFormat="1" ht="21" customHeight="1">
      <c r="A296" s="92"/>
      <c r="B296" s="93"/>
      <c r="C296" s="176"/>
      <c r="D296" s="93">
        <v>4260</v>
      </c>
      <c r="E296" s="95"/>
      <c r="F296" s="92" t="s">
        <v>31</v>
      </c>
      <c r="G296" s="96">
        <v>104000</v>
      </c>
      <c r="H296" s="96">
        <v>69940</v>
      </c>
      <c r="I296" s="116">
        <f t="shared" si="6"/>
        <v>67.25</v>
      </c>
      <c r="J296" s="141" t="s">
        <v>119</v>
      </c>
      <c r="K296" s="141"/>
    </row>
    <row r="297" spans="1:11" s="143" customFormat="1" ht="21" customHeight="1">
      <c r="A297" s="92"/>
      <c r="B297" s="93"/>
      <c r="C297" s="176"/>
      <c r="D297" s="93">
        <v>4270</v>
      </c>
      <c r="E297" s="95"/>
      <c r="F297" s="92" t="s">
        <v>32</v>
      </c>
      <c r="G297" s="96">
        <v>8000</v>
      </c>
      <c r="H297" s="96">
        <v>7000</v>
      </c>
      <c r="I297" s="97">
        <f t="shared" si="6"/>
        <v>87.5</v>
      </c>
      <c r="J297" s="140" t="s">
        <v>176</v>
      </c>
      <c r="K297" s="140"/>
    </row>
    <row r="298" spans="1:11" s="143" customFormat="1" ht="21" customHeight="1">
      <c r="A298" s="92"/>
      <c r="B298" s="93"/>
      <c r="C298" s="176"/>
      <c r="D298" s="93">
        <v>4300</v>
      </c>
      <c r="E298" s="95"/>
      <c r="F298" s="121" t="s">
        <v>34</v>
      </c>
      <c r="G298" s="122">
        <v>24000</v>
      </c>
      <c r="H298" s="122">
        <v>9016</v>
      </c>
      <c r="I298" s="124">
        <f t="shared" si="6"/>
        <v>37.56666666666666</v>
      </c>
      <c r="J298" s="140" t="s">
        <v>177</v>
      </c>
      <c r="K298" s="140"/>
    </row>
    <row r="299" spans="1:11" s="143" customFormat="1" ht="21" customHeight="1">
      <c r="A299" s="92"/>
      <c r="B299" s="93"/>
      <c r="C299" s="176"/>
      <c r="D299" s="93">
        <v>4410</v>
      </c>
      <c r="E299" s="95"/>
      <c r="F299" s="92" t="s">
        <v>36</v>
      </c>
      <c r="G299" s="96">
        <v>1210</v>
      </c>
      <c r="H299" s="96">
        <v>54</v>
      </c>
      <c r="I299" s="116">
        <f t="shared" si="6"/>
        <v>4.462809917355372</v>
      </c>
      <c r="J299" s="140" t="s">
        <v>90</v>
      </c>
      <c r="K299" s="140"/>
    </row>
    <row r="300" spans="1:11" s="143" customFormat="1" ht="21" customHeight="1">
      <c r="A300" s="92"/>
      <c r="B300" s="93"/>
      <c r="C300" s="176"/>
      <c r="D300" s="93">
        <v>4430</v>
      </c>
      <c r="E300" s="95"/>
      <c r="F300" s="92" t="s">
        <v>39</v>
      </c>
      <c r="G300" s="96">
        <v>3322</v>
      </c>
      <c r="H300" s="96">
        <v>794</v>
      </c>
      <c r="I300" s="116">
        <f t="shared" si="6"/>
        <v>23.901264298615292</v>
      </c>
      <c r="J300" s="140" t="s">
        <v>125</v>
      </c>
      <c r="K300" s="140"/>
    </row>
    <row r="301" spans="1:11" s="143" customFormat="1" ht="21" customHeight="1">
      <c r="A301" s="92"/>
      <c r="B301" s="93"/>
      <c r="C301" s="177"/>
      <c r="D301" s="93">
        <v>4440</v>
      </c>
      <c r="E301" s="95"/>
      <c r="F301" s="92" t="s">
        <v>41</v>
      </c>
      <c r="G301" s="96">
        <v>76031</v>
      </c>
      <c r="H301" s="96">
        <v>56875</v>
      </c>
      <c r="I301" s="97">
        <f t="shared" si="6"/>
        <v>74.80501374439373</v>
      </c>
      <c r="J301" s="140" t="s">
        <v>95</v>
      </c>
      <c r="K301" s="140"/>
    </row>
    <row r="302" spans="1:11" s="143" customFormat="1" ht="21" customHeight="1">
      <c r="A302" s="92"/>
      <c r="B302" s="93"/>
      <c r="C302" s="177"/>
      <c r="D302" s="93">
        <v>4480</v>
      </c>
      <c r="E302" s="95"/>
      <c r="F302" s="92" t="s">
        <v>43</v>
      </c>
      <c r="G302" s="96">
        <v>2405</v>
      </c>
      <c r="H302" s="96">
        <v>2404</v>
      </c>
      <c r="I302" s="116">
        <f t="shared" si="6"/>
        <v>99.95841995841997</v>
      </c>
      <c r="J302" s="98" t="s">
        <v>105</v>
      </c>
      <c r="K302" s="98"/>
    </row>
    <row r="303" spans="1:11" s="101" customFormat="1" ht="21" customHeight="1">
      <c r="A303" s="92"/>
      <c r="B303" s="93"/>
      <c r="C303" s="102">
        <v>80146</v>
      </c>
      <c r="D303" s="58"/>
      <c r="E303" s="60"/>
      <c r="F303" s="57" t="s">
        <v>47</v>
      </c>
      <c r="G303" s="88">
        <f>SUM(G304:G309)</f>
        <v>18983</v>
      </c>
      <c r="H303" s="88">
        <f>SUM(H304:H309)</f>
        <v>8734</v>
      </c>
      <c r="I303" s="63">
        <f t="shared" si="6"/>
        <v>46.00958752568087</v>
      </c>
      <c r="J303" s="98"/>
      <c r="K303" s="98"/>
    </row>
    <row r="304" spans="1:11" s="101" customFormat="1" ht="21" customHeight="1">
      <c r="A304" s="92"/>
      <c r="B304" s="93"/>
      <c r="C304" s="102"/>
      <c r="D304" s="93">
        <v>4010</v>
      </c>
      <c r="E304" s="95"/>
      <c r="F304" s="92" t="s">
        <v>78</v>
      </c>
      <c r="G304" s="96">
        <v>13459</v>
      </c>
      <c r="H304" s="120">
        <v>7106</v>
      </c>
      <c r="I304" s="116">
        <f t="shared" si="6"/>
        <v>52.79738464967679</v>
      </c>
      <c r="J304" s="98" t="s">
        <v>120</v>
      </c>
      <c r="K304" s="98"/>
    </row>
    <row r="305" spans="1:11" s="101" customFormat="1" ht="21" customHeight="1">
      <c r="A305" s="92"/>
      <c r="B305" s="93"/>
      <c r="C305" s="102"/>
      <c r="D305" s="93">
        <v>4110</v>
      </c>
      <c r="E305" s="95"/>
      <c r="F305" s="121" t="s">
        <v>25</v>
      </c>
      <c r="G305" s="96">
        <v>2191</v>
      </c>
      <c r="H305" s="120">
        <v>1274</v>
      </c>
      <c r="I305" s="116">
        <f t="shared" si="6"/>
        <v>58.146964856230035</v>
      </c>
      <c r="J305" s="98"/>
      <c r="K305" s="98"/>
    </row>
    <row r="306" spans="1:11" s="101" customFormat="1" ht="21" customHeight="1">
      <c r="A306" s="92"/>
      <c r="B306" s="93"/>
      <c r="C306" s="102"/>
      <c r="D306" s="93">
        <v>4120</v>
      </c>
      <c r="E306" s="95"/>
      <c r="F306" s="121" t="s">
        <v>26</v>
      </c>
      <c r="G306" s="96">
        <v>283</v>
      </c>
      <c r="H306" s="120">
        <v>174</v>
      </c>
      <c r="I306" s="116">
        <f t="shared" si="6"/>
        <v>61.48409893992933</v>
      </c>
      <c r="J306" s="98"/>
      <c r="K306" s="98"/>
    </row>
    <row r="307" spans="1:11" s="101" customFormat="1" ht="21" customHeight="1">
      <c r="A307" s="92"/>
      <c r="B307" s="93"/>
      <c r="C307" s="102"/>
      <c r="D307" s="93">
        <v>4210</v>
      </c>
      <c r="E307" s="95"/>
      <c r="F307" s="121" t="s">
        <v>27</v>
      </c>
      <c r="G307" s="96">
        <v>450</v>
      </c>
      <c r="H307" s="120">
        <v>0</v>
      </c>
      <c r="I307" s="116">
        <f t="shared" si="6"/>
        <v>0</v>
      </c>
      <c r="J307" s="98"/>
      <c r="K307" s="98"/>
    </row>
    <row r="308" spans="1:11" s="101" customFormat="1" ht="21" customHeight="1">
      <c r="A308" s="92"/>
      <c r="B308" s="93"/>
      <c r="C308" s="102"/>
      <c r="D308" s="93">
        <v>4300</v>
      </c>
      <c r="E308" s="95"/>
      <c r="F308" s="92" t="s">
        <v>34</v>
      </c>
      <c r="G308" s="96">
        <v>1970</v>
      </c>
      <c r="H308" s="120">
        <v>180</v>
      </c>
      <c r="I308" s="116">
        <f t="shared" si="6"/>
        <v>9.137055837563452</v>
      </c>
      <c r="J308" s="98"/>
      <c r="K308" s="98"/>
    </row>
    <row r="309" spans="1:11" s="101" customFormat="1" ht="21" customHeight="1">
      <c r="A309" s="92"/>
      <c r="B309" s="93"/>
      <c r="C309" s="102"/>
      <c r="D309" s="93">
        <v>4410</v>
      </c>
      <c r="E309" s="95"/>
      <c r="F309" s="92" t="s">
        <v>71</v>
      </c>
      <c r="G309" s="96">
        <v>630</v>
      </c>
      <c r="H309" s="120">
        <v>0</v>
      </c>
      <c r="I309" s="116">
        <f t="shared" si="6"/>
        <v>0</v>
      </c>
      <c r="J309" s="105"/>
      <c r="K309" s="105"/>
    </row>
    <row r="310" spans="1:11" s="101" customFormat="1" ht="21" customHeight="1">
      <c r="A310" s="92"/>
      <c r="B310" s="93"/>
      <c r="C310" s="102"/>
      <c r="D310" s="93"/>
      <c r="E310" s="95"/>
      <c r="F310" s="92"/>
      <c r="G310" s="96"/>
      <c r="H310" s="120"/>
      <c r="I310" s="116"/>
      <c r="J310" s="105"/>
      <c r="K310" s="105"/>
    </row>
    <row r="311" spans="1:11" s="87" customFormat="1" ht="21" customHeight="1">
      <c r="A311" s="80" t="s">
        <v>178</v>
      </c>
      <c r="B311" s="80"/>
      <c r="C311" s="111"/>
      <c r="D311" s="80"/>
      <c r="E311" s="112"/>
      <c r="F311" s="80" t="s">
        <v>179</v>
      </c>
      <c r="G311" s="113">
        <f>SUM(G312:G317)/2</f>
        <v>137821</v>
      </c>
      <c r="H311" s="113">
        <f>SUM(H312:H317)/2</f>
        <v>60177</v>
      </c>
      <c r="I311" s="114">
        <f aca="true" t="shared" si="7" ref="I311:I317">H311/G311*100</f>
        <v>43.663157283723095</v>
      </c>
      <c r="J311" s="86"/>
      <c r="K311" s="86"/>
    </row>
    <row r="312" spans="1:11" s="91" customFormat="1" ht="21" customHeight="1">
      <c r="A312" s="184"/>
      <c r="B312" s="184"/>
      <c r="C312" s="185">
        <v>80120</v>
      </c>
      <c r="D312" s="57"/>
      <c r="E312" s="186"/>
      <c r="F312" s="57" t="s">
        <v>167</v>
      </c>
      <c r="G312" s="88">
        <f>SUM(G313:G317)</f>
        <v>137821</v>
      </c>
      <c r="H312" s="88">
        <f>SUM(H313:H317)</f>
        <v>60177</v>
      </c>
      <c r="I312" s="187">
        <f t="shared" si="7"/>
        <v>43.663157283723095</v>
      </c>
      <c r="J312" s="103"/>
      <c r="K312" s="103"/>
    </row>
    <row r="313" spans="1:11" s="119" customFormat="1" ht="21" customHeight="1">
      <c r="A313" s="188"/>
      <c r="B313" s="188"/>
      <c r="C313" s="117"/>
      <c r="D313" s="92">
        <v>4010</v>
      </c>
      <c r="E313" s="118"/>
      <c r="F313" s="92" t="s">
        <v>78</v>
      </c>
      <c r="G313" s="96">
        <v>106711</v>
      </c>
      <c r="H313" s="96">
        <v>42596</v>
      </c>
      <c r="I313" s="189">
        <f t="shared" si="7"/>
        <v>39.917159430611655</v>
      </c>
      <c r="J313" s="140" t="s">
        <v>180</v>
      </c>
      <c r="K313" s="140"/>
    </row>
    <row r="314" spans="1:11" s="119" customFormat="1" ht="21" customHeight="1">
      <c r="A314" s="188"/>
      <c r="B314" s="188"/>
      <c r="C314" s="117"/>
      <c r="D314" s="92">
        <v>4040</v>
      </c>
      <c r="E314" s="118"/>
      <c r="F314" s="92" t="s">
        <v>23</v>
      </c>
      <c r="G314" s="96">
        <v>3450</v>
      </c>
      <c r="H314" s="96">
        <v>3171</v>
      </c>
      <c r="I314" s="189">
        <f t="shared" si="7"/>
        <v>91.91304347826087</v>
      </c>
      <c r="J314" s="140" t="s">
        <v>181</v>
      </c>
      <c r="K314" s="140"/>
    </row>
    <row r="315" spans="1:11" s="119" customFormat="1" ht="21" customHeight="1">
      <c r="A315" s="188"/>
      <c r="B315" s="188"/>
      <c r="C315" s="117"/>
      <c r="D315" s="92">
        <v>4110</v>
      </c>
      <c r="E315" s="118"/>
      <c r="F315" s="92" t="s">
        <v>25</v>
      </c>
      <c r="G315" s="96">
        <v>18397</v>
      </c>
      <c r="H315" s="96">
        <v>8094</v>
      </c>
      <c r="I315" s="189">
        <f t="shared" si="7"/>
        <v>43.996303745175844</v>
      </c>
      <c r="J315" s="140" t="s">
        <v>81</v>
      </c>
      <c r="K315" s="140"/>
    </row>
    <row r="316" spans="1:11" s="119" customFormat="1" ht="21" customHeight="1">
      <c r="A316" s="188"/>
      <c r="B316" s="188"/>
      <c r="C316" s="117"/>
      <c r="D316" s="92">
        <v>4120</v>
      </c>
      <c r="E316" s="118"/>
      <c r="F316" s="92" t="s">
        <v>26</v>
      </c>
      <c r="G316" s="96">
        <v>2313</v>
      </c>
      <c r="H316" s="96">
        <v>1103</v>
      </c>
      <c r="I316" s="189">
        <f t="shared" si="7"/>
        <v>47.686986597492435</v>
      </c>
      <c r="J316" s="140" t="s">
        <v>82</v>
      </c>
      <c r="K316" s="140"/>
    </row>
    <row r="317" spans="1:11" s="119" customFormat="1" ht="21" customHeight="1">
      <c r="A317" s="188"/>
      <c r="B317" s="188"/>
      <c r="C317" s="117"/>
      <c r="D317" s="92">
        <v>4440</v>
      </c>
      <c r="E317" s="118"/>
      <c r="F317" s="92" t="s">
        <v>41</v>
      </c>
      <c r="G317" s="96">
        <v>6950</v>
      </c>
      <c r="H317" s="96">
        <v>5213</v>
      </c>
      <c r="I317" s="190">
        <f t="shared" si="7"/>
        <v>75.0071942446043</v>
      </c>
      <c r="J317" s="142" t="s">
        <v>95</v>
      </c>
      <c r="K317" s="142"/>
    </row>
    <row r="318" spans="1:11" s="119" customFormat="1" ht="21" customHeight="1">
      <c r="A318" s="188"/>
      <c r="B318" s="188"/>
      <c r="C318" s="117"/>
      <c r="D318" s="92"/>
      <c r="E318" s="118"/>
      <c r="F318" s="92"/>
      <c r="G318" s="96"/>
      <c r="H318" s="96"/>
      <c r="I318" s="189"/>
      <c r="J318" s="142"/>
      <c r="K318" s="142"/>
    </row>
    <row r="319" spans="1:11" s="87" customFormat="1" ht="21" customHeight="1">
      <c r="A319" s="80" t="s">
        <v>182</v>
      </c>
      <c r="B319" s="80"/>
      <c r="C319" s="111"/>
      <c r="D319" s="80"/>
      <c r="E319" s="112"/>
      <c r="F319" s="80" t="s">
        <v>183</v>
      </c>
      <c r="G319" s="113">
        <f>SUM(G320:G407)/2</f>
        <v>5583273</v>
      </c>
      <c r="H319" s="113">
        <f>SUM(H320:H407)/2</f>
        <v>2325170</v>
      </c>
      <c r="I319" s="114">
        <f aca="true" t="shared" si="8" ref="I319:I375">H319/G319*100</f>
        <v>41.64528583861115</v>
      </c>
      <c r="J319" s="86"/>
      <c r="K319" s="86"/>
    </row>
    <row r="320" spans="1:22" s="91" customFormat="1" ht="21" customHeight="1">
      <c r="A320" s="191"/>
      <c r="B320" s="191"/>
      <c r="C320" s="139">
        <v>85154</v>
      </c>
      <c r="D320" s="191"/>
      <c r="E320" s="192"/>
      <c r="F320" s="193" t="s">
        <v>184</v>
      </c>
      <c r="G320" s="136">
        <f>SUM(G321:G330)</f>
        <v>207007</v>
      </c>
      <c r="H320" s="136">
        <f>SUM(H321:H330)</f>
        <v>106598</v>
      </c>
      <c r="I320" s="89">
        <f t="shared" si="8"/>
        <v>51.49487698483626</v>
      </c>
      <c r="J320" s="90"/>
      <c r="K320" s="90"/>
      <c r="L320" s="194"/>
      <c r="M320" s="194"/>
      <c r="N320" s="194"/>
      <c r="O320" s="194"/>
      <c r="P320" s="194"/>
      <c r="Q320" s="194"/>
      <c r="R320" s="194"/>
      <c r="S320" s="194"/>
      <c r="T320" s="194"/>
      <c r="U320" s="194"/>
      <c r="V320" s="194"/>
    </row>
    <row r="321" spans="1:22" s="119" customFormat="1" ht="21" customHeight="1">
      <c r="A321" s="174"/>
      <c r="B321" s="191"/>
      <c r="C321" s="130"/>
      <c r="D321" s="174">
        <v>4010</v>
      </c>
      <c r="E321" s="195"/>
      <c r="F321" s="196" t="s">
        <v>78</v>
      </c>
      <c r="G321" s="120">
        <v>125389</v>
      </c>
      <c r="H321" s="120">
        <v>58541</v>
      </c>
      <c r="I321" s="97">
        <f t="shared" si="8"/>
        <v>46.68750847363006</v>
      </c>
      <c r="J321" s="98" t="s">
        <v>185</v>
      </c>
      <c r="K321" s="98"/>
      <c r="L321" s="197"/>
      <c r="M321" s="197"/>
      <c r="N321" s="197"/>
      <c r="O321" s="197"/>
      <c r="P321" s="197"/>
      <c r="Q321" s="197"/>
      <c r="R321" s="197"/>
      <c r="S321" s="197"/>
      <c r="T321" s="198">
        <f aca="true" t="shared" si="9" ref="T321:T330">SUM(D321:S321)</f>
        <v>187986.68750847364</v>
      </c>
      <c r="U321" s="197"/>
      <c r="V321" s="197"/>
    </row>
    <row r="322" spans="1:22" s="119" customFormat="1" ht="21" customHeight="1">
      <c r="A322" s="174"/>
      <c r="B322" s="191"/>
      <c r="C322" s="130"/>
      <c r="D322" s="174">
        <v>4040</v>
      </c>
      <c r="E322" s="195"/>
      <c r="F322" s="196" t="s">
        <v>23</v>
      </c>
      <c r="G322" s="120">
        <v>6985</v>
      </c>
      <c r="H322" s="120">
        <v>6984</v>
      </c>
      <c r="I322" s="97">
        <f t="shared" si="8"/>
        <v>99.98568360773085</v>
      </c>
      <c r="J322" s="98" t="s">
        <v>186</v>
      </c>
      <c r="K322" s="98"/>
      <c r="L322" s="197"/>
      <c r="M322" s="197"/>
      <c r="N322" s="197"/>
      <c r="O322" s="197"/>
      <c r="P322" s="197"/>
      <c r="Q322" s="197"/>
      <c r="R322" s="197"/>
      <c r="S322" s="197"/>
      <c r="T322" s="198">
        <f t="shared" si="9"/>
        <v>18108.98568360773</v>
      </c>
      <c r="U322" s="197"/>
      <c r="V322" s="197"/>
    </row>
    <row r="323" spans="1:22" s="119" customFormat="1" ht="21" customHeight="1">
      <c r="A323" s="174"/>
      <c r="B323" s="191"/>
      <c r="C323" s="130"/>
      <c r="D323" s="174">
        <v>4110</v>
      </c>
      <c r="E323" s="195"/>
      <c r="F323" s="196" t="s">
        <v>25</v>
      </c>
      <c r="G323" s="120">
        <v>23061</v>
      </c>
      <c r="H323" s="120">
        <v>11527</v>
      </c>
      <c r="I323" s="97">
        <f t="shared" si="8"/>
        <v>49.984822861107496</v>
      </c>
      <c r="J323" s="98" t="s">
        <v>187</v>
      </c>
      <c r="K323" s="98"/>
      <c r="L323" s="197"/>
      <c r="M323" s="197"/>
      <c r="N323" s="197"/>
      <c r="O323" s="197"/>
      <c r="P323" s="197"/>
      <c r="Q323" s="197"/>
      <c r="R323" s="197"/>
      <c r="S323" s="197"/>
      <c r="T323" s="198">
        <f t="shared" si="9"/>
        <v>38747.98482286111</v>
      </c>
      <c r="U323" s="197"/>
      <c r="V323" s="197"/>
    </row>
    <row r="324" spans="1:22" s="119" customFormat="1" ht="21" customHeight="1">
      <c r="A324" s="174"/>
      <c r="B324" s="191"/>
      <c r="C324" s="130"/>
      <c r="D324" s="174">
        <v>4120</v>
      </c>
      <c r="E324" s="195"/>
      <c r="F324" s="196" t="s">
        <v>26</v>
      </c>
      <c r="G324" s="120">
        <v>2900</v>
      </c>
      <c r="H324" s="120">
        <v>1593</v>
      </c>
      <c r="I324" s="97">
        <f t="shared" si="8"/>
        <v>54.93103448275862</v>
      </c>
      <c r="J324" s="98" t="s">
        <v>188</v>
      </c>
      <c r="K324" s="98"/>
      <c r="L324" s="197"/>
      <c r="M324" s="197"/>
      <c r="N324" s="197"/>
      <c r="O324" s="197"/>
      <c r="P324" s="197"/>
      <c r="Q324" s="197"/>
      <c r="R324" s="197"/>
      <c r="S324" s="197"/>
      <c r="T324" s="198">
        <f t="shared" si="9"/>
        <v>8667.931034482759</v>
      </c>
      <c r="U324" s="197"/>
      <c r="V324" s="197"/>
    </row>
    <row r="325" spans="1:22" s="119" customFormat="1" ht="21" customHeight="1">
      <c r="A325" s="174"/>
      <c r="B325" s="191"/>
      <c r="C325" s="130"/>
      <c r="D325" s="174">
        <v>4210</v>
      </c>
      <c r="E325" s="195"/>
      <c r="F325" s="196" t="s">
        <v>27</v>
      </c>
      <c r="G325" s="120">
        <v>7500</v>
      </c>
      <c r="H325" s="120">
        <v>3824</v>
      </c>
      <c r="I325" s="97">
        <f t="shared" si="8"/>
        <v>50.98666666666667</v>
      </c>
      <c r="J325" s="98" t="s">
        <v>189</v>
      </c>
      <c r="K325" s="98"/>
      <c r="L325" s="197"/>
      <c r="M325" s="197"/>
      <c r="N325" s="197"/>
      <c r="O325" s="197"/>
      <c r="P325" s="197"/>
      <c r="Q325" s="197"/>
      <c r="R325" s="197"/>
      <c r="S325" s="197"/>
      <c r="T325" s="198">
        <f t="shared" si="9"/>
        <v>15584.986666666666</v>
      </c>
      <c r="U325" s="197"/>
      <c r="V325" s="197"/>
    </row>
    <row r="326" spans="1:22" s="119" customFormat="1" ht="21" customHeight="1">
      <c r="A326" s="174"/>
      <c r="B326" s="191"/>
      <c r="C326" s="130"/>
      <c r="D326" s="174">
        <v>4260</v>
      </c>
      <c r="E326" s="195"/>
      <c r="F326" s="196" t="s">
        <v>31</v>
      </c>
      <c r="G326" s="120">
        <v>19000</v>
      </c>
      <c r="H326" s="120">
        <v>11266</v>
      </c>
      <c r="I326" s="97">
        <f t="shared" si="8"/>
        <v>59.294736842105266</v>
      </c>
      <c r="J326" s="98" t="s">
        <v>190</v>
      </c>
      <c r="K326" s="98"/>
      <c r="L326" s="197"/>
      <c r="M326" s="197"/>
      <c r="N326" s="197"/>
      <c r="O326" s="197"/>
      <c r="P326" s="197"/>
      <c r="Q326" s="197"/>
      <c r="R326" s="197"/>
      <c r="S326" s="197"/>
      <c r="T326" s="198">
        <f t="shared" si="9"/>
        <v>34585.2947368421</v>
      </c>
      <c r="U326" s="197"/>
      <c r="V326" s="197"/>
    </row>
    <row r="327" spans="1:22" s="119" customFormat="1" ht="21" customHeight="1">
      <c r="A327" s="174"/>
      <c r="B327" s="191"/>
      <c r="C327" s="130"/>
      <c r="D327" s="174">
        <v>4270</v>
      </c>
      <c r="E327" s="195"/>
      <c r="F327" s="196" t="s">
        <v>32</v>
      </c>
      <c r="G327" s="120">
        <v>5000</v>
      </c>
      <c r="H327" s="120">
        <v>2360</v>
      </c>
      <c r="I327" s="97">
        <f t="shared" si="8"/>
        <v>47.199999999999996</v>
      </c>
      <c r="J327" s="98"/>
      <c r="K327" s="98"/>
      <c r="L327" s="197"/>
      <c r="M327" s="197"/>
      <c r="N327" s="197"/>
      <c r="O327" s="197"/>
      <c r="P327" s="197"/>
      <c r="Q327" s="197"/>
      <c r="R327" s="197"/>
      <c r="S327" s="197"/>
      <c r="T327" s="198">
        <f t="shared" si="9"/>
        <v>11677.2</v>
      </c>
      <c r="U327" s="197"/>
      <c r="V327" s="197"/>
    </row>
    <row r="328" spans="1:22" s="119" customFormat="1" ht="21" customHeight="1">
      <c r="A328" s="174"/>
      <c r="B328" s="191"/>
      <c r="C328" s="130"/>
      <c r="D328" s="174">
        <v>4300</v>
      </c>
      <c r="E328" s="195"/>
      <c r="F328" s="196" t="s">
        <v>34</v>
      </c>
      <c r="G328" s="120">
        <v>12000</v>
      </c>
      <c r="H328" s="120">
        <v>7550</v>
      </c>
      <c r="I328" s="97">
        <f t="shared" si="8"/>
        <v>62.916666666666664</v>
      </c>
      <c r="J328" s="98" t="s">
        <v>191</v>
      </c>
      <c r="K328" s="98"/>
      <c r="L328" s="197"/>
      <c r="M328" s="197"/>
      <c r="N328" s="197"/>
      <c r="O328" s="197">
        <v>3752</v>
      </c>
      <c r="P328" s="197"/>
      <c r="Q328" s="197"/>
      <c r="R328" s="197"/>
      <c r="S328" s="197"/>
      <c r="T328" s="198">
        <f t="shared" si="9"/>
        <v>27664.916666666668</v>
      </c>
      <c r="U328" s="197"/>
      <c r="V328" s="197"/>
    </row>
    <row r="329" spans="1:22" s="119" customFormat="1" ht="21" customHeight="1">
      <c r="A329" s="174"/>
      <c r="B329" s="191"/>
      <c r="C329" s="130"/>
      <c r="D329" s="174">
        <v>4410</v>
      </c>
      <c r="E329" s="195"/>
      <c r="F329" s="196" t="s">
        <v>71</v>
      </c>
      <c r="G329" s="120">
        <v>1000</v>
      </c>
      <c r="H329" s="120">
        <v>172</v>
      </c>
      <c r="I329" s="97">
        <f t="shared" si="8"/>
        <v>17.2</v>
      </c>
      <c r="J329" s="105"/>
      <c r="K329" s="105"/>
      <c r="L329" s="197"/>
      <c r="M329" s="197"/>
      <c r="N329" s="197"/>
      <c r="O329" s="197"/>
      <c r="P329" s="197"/>
      <c r="Q329" s="197"/>
      <c r="R329" s="197"/>
      <c r="S329" s="197"/>
      <c r="T329" s="198"/>
      <c r="U329" s="197"/>
      <c r="V329" s="197"/>
    </row>
    <row r="330" spans="1:22" s="119" customFormat="1" ht="21" customHeight="1">
      <c r="A330" s="174"/>
      <c r="B330" s="191"/>
      <c r="C330" s="130"/>
      <c r="D330" s="174">
        <v>4440</v>
      </c>
      <c r="E330" s="195"/>
      <c r="F330" s="196" t="s">
        <v>41</v>
      </c>
      <c r="G330" s="120">
        <v>4172</v>
      </c>
      <c r="H330" s="120">
        <v>2781</v>
      </c>
      <c r="I330" s="97">
        <f t="shared" si="8"/>
        <v>66.65867689357621</v>
      </c>
      <c r="J330" s="98" t="s">
        <v>41</v>
      </c>
      <c r="K330" s="98"/>
      <c r="L330" s="197"/>
      <c r="M330" s="197"/>
      <c r="N330" s="197"/>
      <c r="O330" s="197"/>
      <c r="P330" s="197"/>
      <c r="Q330" s="197"/>
      <c r="R330" s="197"/>
      <c r="S330" s="197"/>
      <c r="T330" s="198">
        <f t="shared" si="9"/>
        <v>11459.658676893576</v>
      </c>
      <c r="U330" s="197"/>
      <c r="V330" s="197"/>
    </row>
    <row r="331" spans="1:22" s="91" customFormat="1" ht="21" customHeight="1">
      <c r="A331" s="191"/>
      <c r="B331" s="191"/>
      <c r="C331" s="139">
        <v>85301</v>
      </c>
      <c r="D331" s="191"/>
      <c r="E331" s="192"/>
      <c r="F331" s="193" t="s">
        <v>50</v>
      </c>
      <c r="G331" s="136">
        <f>SUM(G332)</f>
        <v>81265</v>
      </c>
      <c r="H331" s="136">
        <f>SUM(H332)</f>
        <v>9724</v>
      </c>
      <c r="I331" s="89">
        <f t="shared" si="8"/>
        <v>11.965790930905063</v>
      </c>
      <c r="J331" s="103"/>
      <c r="K331" s="103"/>
      <c r="L331" s="194"/>
      <c r="M331" s="194"/>
      <c r="N331" s="194"/>
      <c r="O331" s="194"/>
      <c r="P331" s="194"/>
      <c r="Q331" s="194"/>
      <c r="R331" s="194"/>
      <c r="S331" s="194"/>
      <c r="T331" s="199"/>
      <c r="U331" s="194"/>
      <c r="V331" s="194"/>
    </row>
    <row r="332" spans="1:22" s="119" customFormat="1" ht="21" customHeight="1">
      <c r="A332" s="174"/>
      <c r="B332" s="191"/>
      <c r="C332" s="130"/>
      <c r="D332" s="174">
        <v>3110</v>
      </c>
      <c r="E332" s="195"/>
      <c r="F332" s="196" t="s">
        <v>192</v>
      </c>
      <c r="G332" s="120">
        <v>81265</v>
      </c>
      <c r="H332" s="120">
        <v>9724</v>
      </c>
      <c r="I332" s="97">
        <f t="shared" si="8"/>
        <v>11.965790930905063</v>
      </c>
      <c r="J332" s="98" t="s">
        <v>193</v>
      </c>
      <c r="K332" s="98"/>
      <c r="L332" s="197"/>
      <c r="M332" s="197"/>
      <c r="N332" s="197"/>
      <c r="O332" s="197"/>
      <c r="P332" s="197"/>
      <c r="Q332" s="197"/>
      <c r="R332" s="197"/>
      <c r="S332" s="197"/>
      <c r="T332" s="198"/>
      <c r="U332" s="197"/>
      <c r="V332" s="197"/>
    </row>
    <row r="333" spans="1:11" s="91" customFormat="1" ht="21" customHeight="1">
      <c r="A333" s="57"/>
      <c r="B333" s="58"/>
      <c r="C333" s="59">
        <v>85304</v>
      </c>
      <c r="D333" s="58"/>
      <c r="E333" s="60"/>
      <c r="F333" s="57" t="s">
        <v>194</v>
      </c>
      <c r="G333" s="88">
        <f>SUM(G334:G337)</f>
        <v>80600</v>
      </c>
      <c r="H333" s="88">
        <f>SUM(H334:H337)</f>
        <v>15717</v>
      </c>
      <c r="I333" s="89">
        <f t="shared" si="8"/>
        <v>19.5</v>
      </c>
      <c r="J333" s="103"/>
      <c r="K333" s="103"/>
    </row>
    <row r="334" spans="1:11" s="119" customFormat="1" ht="21" customHeight="1">
      <c r="A334" s="92"/>
      <c r="B334" s="93"/>
      <c r="C334" s="129"/>
      <c r="D334" s="93">
        <v>3110</v>
      </c>
      <c r="E334" s="95"/>
      <c r="F334" s="92" t="s">
        <v>192</v>
      </c>
      <c r="G334" s="96">
        <v>49000</v>
      </c>
      <c r="H334" s="96">
        <v>0</v>
      </c>
      <c r="I334" s="97">
        <f t="shared" si="8"/>
        <v>0</v>
      </c>
      <c r="J334" s="98" t="s">
        <v>195</v>
      </c>
      <c r="K334" s="98"/>
    </row>
    <row r="335" spans="1:11" s="143" customFormat="1" ht="21" customHeight="1">
      <c r="A335" s="92"/>
      <c r="B335" s="93"/>
      <c r="C335" s="100"/>
      <c r="D335" s="93">
        <v>4110</v>
      </c>
      <c r="E335" s="95"/>
      <c r="F335" s="92" t="s">
        <v>25</v>
      </c>
      <c r="G335" s="96">
        <v>4000</v>
      </c>
      <c r="H335" s="96">
        <v>2242</v>
      </c>
      <c r="I335" s="116">
        <f>H335/G335*100</f>
        <v>56.05</v>
      </c>
      <c r="J335" s="98" t="s">
        <v>25</v>
      </c>
      <c r="K335" s="98"/>
    </row>
    <row r="336" spans="1:11" s="143" customFormat="1" ht="21" customHeight="1">
      <c r="A336" s="92"/>
      <c r="B336" s="93"/>
      <c r="C336" s="100"/>
      <c r="D336" s="93">
        <v>4120</v>
      </c>
      <c r="E336" s="95"/>
      <c r="F336" s="121" t="s">
        <v>26</v>
      </c>
      <c r="G336" s="122">
        <v>600</v>
      </c>
      <c r="H336" s="122">
        <v>310</v>
      </c>
      <c r="I336" s="124">
        <f>H336/G336*100</f>
        <v>51.66666666666667</v>
      </c>
      <c r="J336" s="98" t="s">
        <v>188</v>
      </c>
      <c r="K336" s="98"/>
    </row>
    <row r="337" spans="1:11" s="119" customFormat="1" ht="21" customHeight="1">
      <c r="A337" s="92"/>
      <c r="B337" s="93"/>
      <c r="C337" s="129"/>
      <c r="D337" s="93">
        <v>4300</v>
      </c>
      <c r="E337" s="95"/>
      <c r="F337" s="92" t="s">
        <v>34</v>
      </c>
      <c r="G337" s="96">
        <v>27000</v>
      </c>
      <c r="H337" s="96">
        <v>13165</v>
      </c>
      <c r="I337" s="124">
        <f>H337/G337*100</f>
        <v>48.75925925925926</v>
      </c>
      <c r="J337" s="98" t="s">
        <v>196</v>
      </c>
      <c r="K337" s="98"/>
    </row>
    <row r="338" spans="1:11" s="91" customFormat="1" ht="31.5" customHeight="1">
      <c r="A338" s="57"/>
      <c r="B338" s="58"/>
      <c r="C338" s="59">
        <v>85314</v>
      </c>
      <c r="D338" s="58"/>
      <c r="E338" s="60"/>
      <c r="F338" s="57" t="s">
        <v>197</v>
      </c>
      <c r="G338" s="88">
        <f>SUM(G339)</f>
        <v>2045000</v>
      </c>
      <c r="H338" s="88">
        <f>SUM(H339)</f>
        <v>859789</v>
      </c>
      <c r="I338" s="89">
        <f t="shared" si="8"/>
        <v>42.04347188264059</v>
      </c>
      <c r="J338" s="103"/>
      <c r="K338" s="103"/>
    </row>
    <row r="339" spans="1:11" s="99" customFormat="1" ht="21" customHeight="1">
      <c r="A339" s="92"/>
      <c r="B339" s="93"/>
      <c r="C339" s="139"/>
      <c r="D339" s="93">
        <v>3110</v>
      </c>
      <c r="E339" s="95"/>
      <c r="F339" s="92" t="s">
        <v>192</v>
      </c>
      <c r="G339" s="96">
        <v>2045000</v>
      </c>
      <c r="H339" s="96">
        <v>859789</v>
      </c>
      <c r="I339" s="97">
        <f t="shared" si="8"/>
        <v>42.04347188264059</v>
      </c>
      <c r="J339" s="98"/>
      <c r="K339" s="98"/>
    </row>
    <row r="340" spans="1:11" s="99" customFormat="1" ht="21" customHeight="1">
      <c r="A340" s="57"/>
      <c r="B340" s="58"/>
      <c r="C340" s="59">
        <v>85319</v>
      </c>
      <c r="D340" s="58"/>
      <c r="E340" s="60"/>
      <c r="F340" s="57" t="s">
        <v>198</v>
      </c>
      <c r="G340" s="88">
        <f>SUM(G341:G352)</f>
        <v>1740597</v>
      </c>
      <c r="H340" s="88">
        <f>SUM(H341:H352)</f>
        <v>732259</v>
      </c>
      <c r="I340" s="89">
        <f t="shared" si="8"/>
        <v>42.06941641287443</v>
      </c>
      <c r="J340" s="103"/>
      <c r="K340" s="103"/>
    </row>
    <row r="341" spans="1:11" s="99" customFormat="1" ht="21" customHeight="1">
      <c r="A341" s="92"/>
      <c r="B341" s="93"/>
      <c r="C341" s="94"/>
      <c r="D341" s="93">
        <v>3020</v>
      </c>
      <c r="E341" s="95"/>
      <c r="F341" s="121" t="s">
        <v>61</v>
      </c>
      <c r="G341" s="122">
        <v>2465</v>
      </c>
      <c r="H341" s="122">
        <v>1073</v>
      </c>
      <c r="I341" s="133">
        <f t="shared" si="8"/>
        <v>43.529411764705884</v>
      </c>
      <c r="J341" s="98" t="s">
        <v>199</v>
      </c>
      <c r="K341" s="98"/>
    </row>
    <row r="342" spans="1:11" s="99" customFormat="1" ht="21" customHeight="1">
      <c r="A342" s="92"/>
      <c r="B342" s="93"/>
      <c r="C342" s="100"/>
      <c r="D342" s="93">
        <v>4010</v>
      </c>
      <c r="E342" s="95"/>
      <c r="F342" s="92" t="s">
        <v>200</v>
      </c>
      <c r="G342" s="96">
        <v>1084013</v>
      </c>
      <c r="H342" s="96">
        <v>438166</v>
      </c>
      <c r="I342" s="97">
        <f t="shared" si="8"/>
        <v>40.42073296168957</v>
      </c>
      <c r="J342" s="98" t="s">
        <v>201</v>
      </c>
      <c r="K342" s="98"/>
    </row>
    <row r="343" spans="1:11" s="143" customFormat="1" ht="21" customHeight="1">
      <c r="A343" s="92"/>
      <c r="B343" s="93"/>
      <c r="C343" s="100"/>
      <c r="D343" s="93">
        <v>4040</v>
      </c>
      <c r="E343" s="95"/>
      <c r="F343" s="92" t="s">
        <v>23</v>
      </c>
      <c r="G343" s="96">
        <v>74501</v>
      </c>
      <c r="H343" s="96">
        <v>74501</v>
      </c>
      <c r="I343" s="97">
        <f t="shared" si="8"/>
        <v>100</v>
      </c>
      <c r="J343" s="98" t="s">
        <v>202</v>
      </c>
      <c r="K343" s="98"/>
    </row>
    <row r="344" spans="1:11" s="143" customFormat="1" ht="21" customHeight="1">
      <c r="A344" s="92"/>
      <c r="B344" s="93"/>
      <c r="C344" s="100"/>
      <c r="D344" s="93">
        <v>4110</v>
      </c>
      <c r="E344" s="95"/>
      <c r="F344" s="92" t="s">
        <v>25</v>
      </c>
      <c r="G344" s="96">
        <v>191375</v>
      </c>
      <c r="H344" s="96">
        <v>86930</v>
      </c>
      <c r="I344" s="97">
        <f t="shared" si="8"/>
        <v>45.42390594382756</v>
      </c>
      <c r="J344" s="98" t="s">
        <v>25</v>
      </c>
      <c r="K344" s="98"/>
    </row>
    <row r="345" spans="1:11" s="143" customFormat="1" ht="21" customHeight="1">
      <c r="A345" s="92"/>
      <c r="B345" s="93"/>
      <c r="C345" s="100"/>
      <c r="D345" s="93">
        <v>4120</v>
      </c>
      <c r="E345" s="95"/>
      <c r="F345" s="121" t="s">
        <v>26</v>
      </c>
      <c r="G345" s="122">
        <v>24193</v>
      </c>
      <c r="H345" s="122">
        <v>12039</v>
      </c>
      <c r="I345" s="124">
        <f t="shared" si="8"/>
        <v>49.76232794610011</v>
      </c>
      <c r="J345" s="98" t="s">
        <v>188</v>
      </c>
      <c r="K345" s="98"/>
    </row>
    <row r="346" spans="1:11" s="99" customFormat="1" ht="21" customHeight="1">
      <c r="A346" s="92"/>
      <c r="B346" s="93"/>
      <c r="C346" s="100"/>
      <c r="D346" s="93">
        <v>4210</v>
      </c>
      <c r="E346" s="95"/>
      <c r="F346" s="92" t="s">
        <v>27</v>
      </c>
      <c r="G346" s="96">
        <v>176620</v>
      </c>
      <c r="H346" s="96">
        <v>24608</v>
      </c>
      <c r="I346" s="97">
        <f t="shared" si="8"/>
        <v>13.932736949382857</v>
      </c>
      <c r="J346" s="98" t="s">
        <v>203</v>
      </c>
      <c r="K346" s="98"/>
    </row>
    <row r="347" spans="1:11" s="143" customFormat="1" ht="21" customHeight="1">
      <c r="A347" s="92"/>
      <c r="B347" s="93"/>
      <c r="C347" s="100"/>
      <c r="D347" s="93">
        <v>4260</v>
      </c>
      <c r="E347" s="95"/>
      <c r="F347" s="92" t="s">
        <v>31</v>
      </c>
      <c r="G347" s="96">
        <v>24780</v>
      </c>
      <c r="H347" s="96">
        <v>19876</v>
      </c>
      <c r="I347" s="97">
        <f t="shared" si="8"/>
        <v>80.20984665052463</v>
      </c>
      <c r="J347" s="98" t="s">
        <v>204</v>
      </c>
      <c r="K347" s="98"/>
    </row>
    <row r="348" spans="1:11" s="101" customFormat="1" ht="21" customHeight="1">
      <c r="A348" s="92"/>
      <c r="B348" s="93"/>
      <c r="C348" s="100"/>
      <c r="D348" s="93">
        <v>4270</v>
      </c>
      <c r="E348" s="95"/>
      <c r="F348" s="92" t="s">
        <v>32</v>
      </c>
      <c r="G348" s="96">
        <v>15000</v>
      </c>
      <c r="H348" s="96">
        <v>294</v>
      </c>
      <c r="I348" s="97">
        <f t="shared" si="8"/>
        <v>1.96</v>
      </c>
      <c r="J348" s="98" t="s">
        <v>205</v>
      </c>
      <c r="K348" s="98"/>
    </row>
    <row r="349" spans="1:11" s="99" customFormat="1" ht="33" customHeight="1">
      <c r="A349" s="92"/>
      <c r="B349" s="93"/>
      <c r="C349" s="100"/>
      <c r="D349" s="93">
        <v>4300</v>
      </c>
      <c r="E349" s="95"/>
      <c r="F349" s="92" t="s">
        <v>34</v>
      </c>
      <c r="G349" s="96">
        <v>111341</v>
      </c>
      <c r="H349" s="96">
        <v>51647</v>
      </c>
      <c r="I349" s="97">
        <f t="shared" si="8"/>
        <v>46.38632669007823</v>
      </c>
      <c r="J349" s="98" t="s">
        <v>206</v>
      </c>
      <c r="K349" s="98"/>
    </row>
    <row r="350" spans="1:11" s="99" customFormat="1" ht="21" customHeight="1">
      <c r="A350" s="92"/>
      <c r="B350" s="93"/>
      <c r="C350" s="100"/>
      <c r="D350" s="93">
        <v>4410</v>
      </c>
      <c r="E350" s="95"/>
      <c r="F350" s="92" t="s">
        <v>71</v>
      </c>
      <c r="G350" s="96">
        <v>5490</v>
      </c>
      <c r="H350" s="96">
        <v>2229</v>
      </c>
      <c r="I350" s="97">
        <f t="shared" si="8"/>
        <v>40.60109289617486</v>
      </c>
      <c r="J350" s="98" t="s">
        <v>207</v>
      </c>
      <c r="K350" s="98"/>
    </row>
    <row r="351" spans="1:11" s="101" customFormat="1" ht="21" customHeight="1">
      <c r="A351" s="92"/>
      <c r="B351" s="93"/>
      <c r="C351" s="100"/>
      <c r="D351" s="93">
        <v>4440</v>
      </c>
      <c r="E351" s="95"/>
      <c r="F351" s="92" t="s">
        <v>41</v>
      </c>
      <c r="G351" s="96">
        <v>29766</v>
      </c>
      <c r="H351" s="96">
        <v>19843</v>
      </c>
      <c r="I351" s="97">
        <f t="shared" si="8"/>
        <v>66.66330712893905</v>
      </c>
      <c r="J351" s="98" t="s">
        <v>41</v>
      </c>
      <c r="K351" s="98"/>
    </row>
    <row r="352" spans="1:11" s="101" customFormat="1" ht="21" customHeight="1">
      <c r="A352" s="92"/>
      <c r="B352" s="93"/>
      <c r="C352" s="100"/>
      <c r="D352" s="93">
        <v>4520</v>
      </c>
      <c r="E352" s="95"/>
      <c r="F352" s="92" t="s">
        <v>208</v>
      </c>
      <c r="G352" s="96">
        <v>1053</v>
      </c>
      <c r="H352" s="96">
        <v>1053</v>
      </c>
      <c r="I352" s="97">
        <f t="shared" si="8"/>
        <v>100</v>
      </c>
      <c r="J352" s="98"/>
      <c r="K352" s="98"/>
    </row>
    <row r="353" spans="1:11" s="99" customFormat="1" ht="21" customHeight="1">
      <c r="A353" s="57"/>
      <c r="B353" s="58"/>
      <c r="C353" s="100">
        <v>85320</v>
      </c>
      <c r="D353" s="58"/>
      <c r="E353" s="60"/>
      <c r="F353" s="57" t="s">
        <v>209</v>
      </c>
      <c r="G353" s="88">
        <f>SUM(G354:G356)</f>
        <v>26300</v>
      </c>
      <c r="H353" s="88">
        <f>SUM(H354:H356)</f>
        <v>3976</v>
      </c>
      <c r="I353" s="89">
        <f>H353/G353*100</f>
        <v>15.11787072243346</v>
      </c>
      <c r="J353" s="103"/>
      <c r="K353" s="103"/>
    </row>
    <row r="354" spans="1:11" s="101" customFormat="1" ht="21" customHeight="1">
      <c r="A354" s="92"/>
      <c r="B354" s="93"/>
      <c r="C354" s="100"/>
      <c r="D354" s="93">
        <v>4210</v>
      </c>
      <c r="E354" s="95"/>
      <c r="F354" s="92" t="s">
        <v>27</v>
      </c>
      <c r="G354" s="96">
        <v>6300</v>
      </c>
      <c r="H354" s="96">
        <v>1223</v>
      </c>
      <c r="I354" s="97">
        <f>H354/G354*100</f>
        <v>19.41269841269841</v>
      </c>
      <c r="J354" s="98" t="s">
        <v>210</v>
      </c>
      <c r="K354" s="98"/>
    </row>
    <row r="355" spans="1:11" s="101" customFormat="1" ht="21" customHeight="1">
      <c r="A355" s="92"/>
      <c r="B355" s="93"/>
      <c r="C355" s="100"/>
      <c r="D355" s="93">
        <v>4260</v>
      </c>
      <c r="E355" s="95"/>
      <c r="F355" s="92" t="s">
        <v>31</v>
      </c>
      <c r="G355" s="96">
        <v>15000</v>
      </c>
      <c r="H355" s="96">
        <v>1257</v>
      </c>
      <c r="I355" s="97">
        <f>H355/G355*100</f>
        <v>8.38</v>
      </c>
      <c r="J355" s="98" t="s">
        <v>211</v>
      </c>
      <c r="K355" s="98"/>
    </row>
    <row r="356" spans="1:11" s="101" customFormat="1" ht="21" customHeight="1">
      <c r="A356" s="92"/>
      <c r="B356" s="93"/>
      <c r="C356" s="100"/>
      <c r="D356" s="93">
        <v>4300</v>
      </c>
      <c r="E356" s="95"/>
      <c r="F356" s="92" t="s">
        <v>34</v>
      </c>
      <c r="G356" s="96">
        <v>5000</v>
      </c>
      <c r="H356" s="96">
        <v>1496</v>
      </c>
      <c r="I356" s="97">
        <f>H356/G356*100</f>
        <v>29.92</v>
      </c>
      <c r="J356" s="98" t="s">
        <v>212</v>
      </c>
      <c r="K356" s="98"/>
    </row>
    <row r="357" spans="1:11" s="99" customFormat="1" ht="21" customHeight="1">
      <c r="A357" s="57"/>
      <c r="B357" s="58"/>
      <c r="C357" s="59">
        <v>85328</v>
      </c>
      <c r="D357" s="58"/>
      <c r="E357" s="60"/>
      <c r="F357" s="57" t="s">
        <v>213</v>
      </c>
      <c r="G357" s="88">
        <f>SUM(G358)</f>
        <v>360000</v>
      </c>
      <c r="H357" s="88">
        <f>SUM(H358)</f>
        <v>181398</v>
      </c>
      <c r="I357" s="89">
        <f t="shared" si="8"/>
        <v>50.388333333333335</v>
      </c>
      <c r="J357" s="103"/>
      <c r="K357" s="103"/>
    </row>
    <row r="358" spans="1:11" s="143" customFormat="1" ht="21" customHeight="1">
      <c r="A358" s="92"/>
      <c r="B358" s="93"/>
      <c r="C358" s="117"/>
      <c r="D358" s="93">
        <v>3110</v>
      </c>
      <c r="E358" s="95"/>
      <c r="F358" s="92" t="s">
        <v>192</v>
      </c>
      <c r="G358" s="96">
        <v>360000</v>
      </c>
      <c r="H358" s="96">
        <v>181398</v>
      </c>
      <c r="I358" s="97">
        <f t="shared" si="8"/>
        <v>50.388333333333335</v>
      </c>
      <c r="J358" s="98"/>
      <c r="K358" s="98"/>
    </row>
    <row r="359" spans="1:11" s="200" customFormat="1" ht="21" customHeight="1">
      <c r="A359" s="57"/>
      <c r="B359" s="58"/>
      <c r="C359" s="59">
        <v>85303</v>
      </c>
      <c r="D359" s="58"/>
      <c r="E359" s="60"/>
      <c r="F359" s="57" t="s">
        <v>214</v>
      </c>
      <c r="G359" s="88">
        <f>SUM(G360:G370)</f>
        <v>232123</v>
      </c>
      <c r="H359" s="88">
        <f>SUM(H360:H370)</f>
        <v>116163</v>
      </c>
      <c r="I359" s="89">
        <f t="shared" si="8"/>
        <v>50.043726817247745</v>
      </c>
      <c r="J359" s="103"/>
      <c r="K359" s="103"/>
    </row>
    <row r="360" spans="1:11" s="99" customFormat="1" ht="21" customHeight="1">
      <c r="A360" s="92" t="s">
        <v>215</v>
      </c>
      <c r="B360" s="93"/>
      <c r="C360" s="94"/>
      <c r="D360" s="93">
        <v>3020</v>
      </c>
      <c r="E360" s="95"/>
      <c r="F360" s="92" t="s">
        <v>61</v>
      </c>
      <c r="G360" s="96">
        <v>455</v>
      </c>
      <c r="H360" s="96">
        <v>150</v>
      </c>
      <c r="I360" s="97">
        <f t="shared" si="8"/>
        <v>32.967032967032964</v>
      </c>
      <c r="J360" s="98" t="s">
        <v>216</v>
      </c>
      <c r="K360" s="98"/>
    </row>
    <row r="361" spans="1:11" s="99" customFormat="1" ht="21" customHeight="1">
      <c r="A361" s="92" t="s">
        <v>215</v>
      </c>
      <c r="B361" s="95"/>
      <c r="C361" s="100"/>
      <c r="D361" s="127">
        <v>4010</v>
      </c>
      <c r="E361" s="95"/>
      <c r="F361" s="92" t="s">
        <v>78</v>
      </c>
      <c r="G361" s="96">
        <v>119614</v>
      </c>
      <c r="H361" s="96">
        <v>61702</v>
      </c>
      <c r="I361" s="97">
        <f t="shared" si="8"/>
        <v>51.58426271172271</v>
      </c>
      <c r="J361" s="98" t="s">
        <v>201</v>
      </c>
      <c r="K361" s="98"/>
    </row>
    <row r="362" spans="1:11" s="99" customFormat="1" ht="21" customHeight="1">
      <c r="A362" s="92" t="s">
        <v>215</v>
      </c>
      <c r="B362" s="95"/>
      <c r="C362" s="100"/>
      <c r="D362" s="127">
        <v>4040</v>
      </c>
      <c r="E362" s="95"/>
      <c r="F362" s="92" t="s">
        <v>23</v>
      </c>
      <c r="G362" s="96">
        <v>9002</v>
      </c>
      <c r="H362" s="96">
        <v>9002</v>
      </c>
      <c r="I362" s="97">
        <f t="shared" si="8"/>
        <v>100</v>
      </c>
      <c r="J362" s="98" t="s">
        <v>217</v>
      </c>
      <c r="K362" s="98"/>
    </row>
    <row r="363" spans="1:11" s="143" customFormat="1" ht="21" customHeight="1">
      <c r="A363" s="92" t="s">
        <v>215</v>
      </c>
      <c r="B363" s="95"/>
      <c r="C363" s="100"/>
      <c r="D363" s="127">
        <v>4110</v>
      </c>
      <c r="E363" s="95"/>
      <c r="F363" s="92" t="s">
        <v>25</v>
      </c>
      <c r="G363" s="96">
        <v>20924</v>
      </c>
      <c r="H363" s="96">
        <v>10488</v>
      </c>
      <c r="I363" s="97">
        <f t="shared" si="8"/>
        <v>50.12425922385777</v>
      </c>
      <c r="J363" s="98" t="s">
        <v>187</v>
      </c>
      <c r="K363" s="98"/>
    </row>
    <row r="364" spans="1:11" s="99" customFormat="1" ht="21" customHeight="1">
      <c r="A364" s="92" t="s">
        <v>215</v>
      </c>
      <c r="B364" s="95"/>
      <c r="C364" s="100"/>
      <c r="D364" s="127">
        <v>4120</v>
      </c>
      <c r="E364" s="95"/>
      <c r="F364" s="92" t="s">
        <v>26</v>
      </c>
      <c r="G364" s="96">
        <v>2631</v>
      </c>
      <c r="H364" s="96">
        <v>1449</v>
      </c>
      <c r="I364" s="97">
        <f t="shared" si="8"/>
        <v>55.074116305587225</v>
      </c>
      <c r="J364" s="98" t="s">
        <v>188</v>
      </c>
      <c r="K364" s="98"/>
    </row>
    <row r="365" spans="1:11" s="143" customFormat="1" ht="21" customHeight="1">
      <c r="A365" s="92" t="s">
        <v>215</v>
      </c>
      <c r="B365" s="95"/>
      <c r="C365" s="100"/>
      <c r="D365" s="127">
        <v>4210</v>
      </c>
      <c r="E365" s="95"/>
      <c r="F365" s="92" t="s">
        <v>27</v>
      </c>
      <c r="G365" s="96">
        <v>12000</v>
      </c>
      <c r="H365" s="96">
        <v>4794</v>
      </c>
      <c r="I365" s="97">
        <f t="shared" si="8"/>
        <v>39.95</v>
      </c>
      <c r="J365" s="98" t="s">
        <v>218</v>
      </c>
      <c r="K365" s="98"/>
    </row>
    <row r="366" spans="1:11" s="99" customFormat="1" ht="21" customHeight="1">
      <c r="A366" s="92" t="s">
        <v>215</v>
      </c>
      <c r="B366" s="95"/>
      <c r="C366" s="100"/>
      <c r="D366" s="127">
        <v>4220</v>
      </c>
      <c r="E366" s="95"/>
      <c r="F366" s="92" t="s">
        <v>65</v>
      </c>
      <c r="G366" s="96">
        <v>40000</v>
      </c>
      <c r="H366" s="96">
        <v>16987</v>
      </c>
      <c r="I366" s="97">
        <f t="shared" si="8"/>
        <v>42.4675</v>
      </c>
      <c r="J366" s="98" t="s">
        <v>219</v>
      </c>
      <c r="K366" s="98"/>
    </row>
    <row r="367" spans="1:11" s="143" customFormat="1" ht="21" customHeight="1">
      <c r="A367" s="92" t="s">
        <v>215</v>
      </c>
      <c r="B367" s="95"/>
      <c r="C367" s="100"/>
      <c r="D367" s="127">
        <v>4260</v>
      </c>
      <c r="E367" s="95"/>
      <c r="F367" s="92" t="s">
        <v>31</v>
      </c>
      <c r="G367" s="96">
        <v>4400</v>
      </c>
      <c r="H367" s="96">
        <v>1609</v>
      </c>
      <c r="I367" s="97">
        <f t="shared" si="8"/>
        <v>36.56818181818181</v>
      </c>
      <c r="J367" s="98" t="s">
        <v>220</v>
      </c>
      <c r="K367" s="98"/>
    </row>
    <row r="368" spans="1:11" s="99" customFormat="1" ht="21" customHeight="1">
      <c r="A368" s="92" t="s">
        <v>215</v>
      </c>
      <c r="B368" s="95"/>
      <c r="C368" s="100"/>
      <c r="D368" s="127">
        <v>4270</v>
      </c>
      <c r="E368" s="95"/>
      <c r="F368" s="92" t="s">
        <v>32</v>
      </c>
      <c r="G368" s="96">
        <v>7000</v>
      </c>
      <c r="H368" s="96">
        <v>2437</v>
      </c>
      <c r="I368" s="97">
        <f t="shared" si="8"/>
        <v>34.81428571428572</v>
      </c>
      <c r="J368" s="105" t="s">
        <v>221</v>
      </c>
      <c r="K368" s="105"/>
    </row>
    <row r="369" spans="1:11" s="143" customFormat="1" ht="21" customHeight="1">
      <c r="A369" s="92" t="s">
        <v>215</v>
      </c>
      <c r="B369" s="95"/>
      <c r="C369" s="100"/>
      <c r="D369" s="127">
        <v>4300</v>
      </c>
      <c r="E369" s="95"/>
      <c r="F369" s="92" t="s">
        <v>34</v>
      </c>
      <c r="G369" s="96">
        <v>12150</v>
      </c>
      <c r="H369" s="96">
        <v>4915</v>
      </c>
      <c r="I369" s="97">
        <f t="shared" si="8"/>
        <v>40.45267489711934</v>
      </c>
      <c r="J369" s="98" t="s">
        <v>222</v>
      </c>
      <c r="K369" s="98"/>
    </row>
    <row r="370" spans="1:11" s="99" customFormat="1" ht="21" customHeight="1">
      <c r="A370" s="92" t="s">
        <v>215</v>
      </c>
      <c r="B370" s="93"/>
      <c r="C370" s="102"/>
      <c r="D370" s="93">
        <v>4440</v>
      </c>
      <c r="E370" s="95"/>
      <c r="F370" s="92" t="s">
        <v>41</v>
      </c>
      <c r="G370" s="96">
        <v>3947</v>
      </c>
      <c r="H370" s="96">
        <v>2630</v>
      </c>
      <c r="I370" s="97">
        <f t="shared" si="8"/>
        <v>66.63288573600202</v>
      </c>
      <c r="J370" s="98" t="s">
        <v>41</v>
      </c>
      <c r="K370" s="98"/>
    </row>
    <row r="371" spans="1:11" s="99" customFormat="1" ht="21" customHeight="1">
      <c r="A371" s="92"/>
      <c r="B371" s="93"/>
      <c r="C371" s="59">
        <v>85303</v>
      </c>
      <c r="D371" s="58"/>
      <c r="E371" s="60"/>
      <c r="F371" s="57" t="s">
        <v>223</v>
      </c>
      <c r="G371" s="88">
        <f>SUM(G372:G381)</f>
        <v>234453</v>
      </c>
      <c r="H371" s="88">
        <f>SUM(H372:H381)</f>
        <v>105212</v>
      </c>
      <c r="I371" s="89">
        <f>H371/G371*100</f>
        <v>44.87551876068977</v>
      </c>
      <c r="J371" s="103"/>
      <c r="K371" s="103"/>
    </row>
    <row r="372" spans="1:11" s="99" customFormat="1" ht="21" customHeight="1">
      <c r="A372" s="92" t="s">
        <v>224</v>
      </c>
      <c r="B372" s="93"/>
      <c r="C372" s="201"/>
      <c r="D372" s="93">
        <v>3020</v>
      </c>
      <c r="E372" s="95"/>
      <c r="F372" s="92" t="s">
        <v>225</v>
      </c>
      <c r="G372" s="96">
        <v>720</v>
      </c>
      <c r="H372" s="96">
        <v>0</v>
      </c>
      <c r="I372" s="97">
        <f t="shared" si="8"/>
        <v>0</v>
      </c>
      <c r="J372" s="98" t="s">
        <v>226</v>
      </c>
      <c r="K372" s="98"/>
    </row>
    <row r="373" spans="1:11" s="99" customFormat="1" ht="21" customHeight="1">
      <c r="A373" s="92" t="s">
        <v>224</v>
      </c>
      <c r="B373" s="93"/>
      <c r="C373" s="202"/>
      <c r="D373" s="93">
        <v>4010</v>
      </c>
      <c r="E373" s="95"/>
      <c r="F373" s="92" t="s">
        <v>200</v>
      </c>
      <c r="G373" s="96">
        <v>110971</v>
      </c>
      <c r="H373" s="96">
        <v>50059</v>
      </c>
      <c r="I373" s="97">
        <f t="shared" si="8"/>
        <v>45.109983689432376</v>
      </c>
      <c r="J373" s="98" t="s">
        <v>201</v>
      </c>
      <c r="K373" s="98"/>
    </row>
    <row r="374" spans="1:11" s="99" customFormat="1" ht="21" customHeight="1">
      <c r="A374" s="92" t="s">
        <v>224</v>
      </c>
      <c r="B374" s="93"/>
      <c r="C374" s="202"/>
      <c r="D374" s="93">
        <v>4040</v>
      </c>
      <c r="E374" s="95"/>
      <c r="F374" s="92" t="s">
        <v>227</v>
      </c>
      <c r="G374" s="96">
        <v>6013</v>
      </c>
      <c r="H374" s="96">
        <v>6013</v>
      </c>
      <c r="I374" s="97">
        <f t="shared" si="8"/>
        <v>100</v>
      </c>
      <c r="J374" s="98" t="s">
        <v>217</v>
      </c>
      <c r="K374" s="98"/>
    </row>
    <row r="375" spans="1:11" s="99" customFormat="1" ht="21" customHeight="1">
      <c r="A375" s="92" t="s">
        <v>224</v>
      </c>
      <c r="B375" s="93"/>
      <c r="C375" s="202"/>
      <c r="D375" s="93">
        <v>4110</v>
      </c>
      <c r="E375" s="95"/>
      <c r="F375" s="92" t="s">
        <v>25</v>
      </c>
      <c r="G375" s="96">
        <v>19000</v>
      </c>
      <c r="H375" s="96">
        <v>10104</v>
      </c>
      <c r="I375" s="97">
        <f t="shared" si="8"/>
        <v>53.17894736842105</v>
      </c>
      <c r="J375" s="98" t="s">
        <v>25</v>
      </c>
      <c r="K375" s="98"/>
    </row>
    <row r="376" spans="1:11" s="99" customFormat="1" ht="21" customHeight="1">
      <c r="A376" s="92" t="s">
        <v>224</v>
      </c>
      <c r="B376" s="93"/>
      <c r="C376" s="202"/>
      <c r="D376" s="93">
        <v>4120</v>
      </c>
      <c r="E376" s="95"/>
      <c r="F376" s="92" t="s">
        <v>26</v>
      </c>
      <c r="G376" s="96">
        <v>2390</v>
      </c>
      <c r="H376" s="96">
        <v>1396</v>
      </c>
      <c r="I376" s="97">
        <f aca="true" t="shared" si="10" ref="I376:I393">H376/G376*100</f>
        <v>58.41004184100418</v>
      </c>
      <c r="J376" s="98" t="s">
        <v>188</v>
      </c>
      <c r="K376" s="98"/>
    </row>
    <row r="377" spans="1:11" s="99" customFormat="1" ht="21" customHeight="1">
      <c r="A377" s="92" t="s">
        <v>224</v>
      </c>
      <c r="B377" s="93"/>
      <c r="C377" s="202"/>
      <c r="D377" s="93">
        <v>4210</v>
      </c>
      <c r="E377" s="95"/>
      <c r="F377" s="121" t="s">
        <v>27</v>
      </c>
      <c r="G377" s="122">
        <v>13000</v>
      </c>
      <c r="H377" s="122">
        <v>6598</v>
      </c>
      <c r="I377" s="133">
        <f t="shared" si="10"/>
        <v>50.75384615384615</v>
      </c>
      <c r="J377" s="98" t="s">
        <v>228</v>
      </c>
      <c r="K377" s="98"/>
    </row>
    <row r="378" spans="1:11" s="99" customFormat="1" ht="21" customHeight="1">
      <c r="A378" s="92" t="s">
        <v>224</v>
      </c>
      <c r="B378" s="93"/>
      <c r="C378" s="202"/>
      <c r="D378" s="93">
        <v>4260</v>
      </c>
      <c r="E378" s="95"/>
      <c r="F378" s="92" t="s">
        <v>31</v>
      </c>
      <c r="G378" s="96">
        <v>30000</v>
      </c>
      <c r="H378" s="96">
        <v>11367</v>
      </c>
      <c r="I378" s="97">
        <f t="shared" si="10"/>
        <v>37.89</v>
      </c>
      <c r="J378" s="98" t="s">
        <v>229</v>
      </c>
      <c r="K378" s="98"/>
    </row>
    <row r="379" spans="1:11" s="101" customFormat="1" ht="21" customHeight="1">
      <c r="A379" s="92" t="s">
        <v>224</v>
      </c>
      <c r="B379" s="93"/>
      <c r="C379" s="126"/>
      <c r="D379" s="203">
        <v>4270</v>
      </c>
      <c r="E379" s="95"/>
      <c r="F379" s="174" t="s">
        <v>32</v>
      </c>
      <c r="G379" s="96">
        <v>33000</v>
      </c>
      <c r="H379" s="96">
        <v>9362</v>
      </c>
      <c r="I379" s="97">
        <f t="shared" si="10"/>
        <v>28.369696969696967</v>
      </c>
      <c r="J379" s="98" t="s">
        <v>230</v>
      </c>
      <c r="K379" s="98"/>
    </row>
    <row r="380" spans="1:11" s="99" customFormat="1" ht="30" customHeight="1">
      <c r="A380" s="92"/>
      <c r="B380" s="93"/>
      <c r="C380" s="202"/>
      <c r="D380" s="93">
        <v>4300</v>
      </c>
      <c r="E380" s="95"/>
      <c r="F380" s="92" t="s">
        <v>34</v>
      </c>
      <c r="G380" s="96">
        <v>15300</v>
      </c>
      <c r="H380" s="96">
        <v>7607</v>
      </c>
      <c r="I380" s="97">
        <f t="shared" si="10"/>
        <v>49.71895424836602</v>
      </c>
      <c r="J380" s="98" t="s">
        <v>231</v>
      </c>
      <c r="K380" s="98"/>
    </row>
    <row r="381" spans="1:11" s="99" customFormat="1" ht="21" customHeight="1">
      <c r="A381" s="92" t="s">
        <v>224</v>
      </c>
      <c r="B381" s="93"/>
      <c r="C381" s="75"/>
      <c r="D381" s="93">
        <v>4440</v>
      </c>
      <c r="E381" s="95"/>
      <c r="F381" s="92" t="s">
        <v>41</v>
      </c>
      <c r="G381" s="96">
        <v>4059</v>
      </c>
      <c r="H381" s="96">
        <v>2706</v>
      </c>
      <c r="I381" s="116">
        <f t="shared" si="10"/>
        <v>66.66666666666666</v>
      </c>
      <c r="J381" s="98" t="s">
        <v>41</v>
      </c>
      <c r="K381" s="98"/>
    </row>
    <row r="382" spans="1:11" s="99" customFormat="1" ht="21" customHeight="1">
      <c r="A382" s="57"/>
      <c r="B382" s="58"/>
      <c r="C382" s="59">
        <v>85321</v>
      </c>
      <c r="D382" s="58"/>
      <c r="E382" s="60"/>
      <c r="F382" s="172" t="s">
        <v>232</v>
      </c>
      <c r="G382" s="173">
        <f>SUM(G383:G391)</f>
        <v>89520</v>
      </c>
      <c r="H382" s="173">
        <f>SUM(H383:H391)</f>
        <v>37049</v>
      </c>
      <c r="I382" s="204">
        <f t="shared" si="10"/>
        <v>41.38628239499553</v>
      </c>
      <c r="J382" s="103"/>
      <c r="K382" s="103"/>
    </row>
    <row r="383" spans="1:11" s="99" customFormat="1" ht="21" customHeight="1">
      <c r="A383" s="92" t="s">
        <v>233</v>
      </c>
      <c r="B383" s="93"/>
      <c r="C383" s="130"/>
      <c r="D383" s="93">
        <v>4010</v>
      </c>
      <c r="E383" s="95"/>
      <c r="F383" s="121" t="s">
        <v>78</v>
      </c>
      <c r="G383" s="122">
        <v>37496</v>
      </c>
      <c r="H383" s="122">
        <v>18219</v>
      </c>
      <c r="I383" s="133">
        <f t="shared" si="10"/>
        <v>48.58918284617026</v>
      </c>
      <c r="J383" s="98" t="s">
        <v>234</v>
      </c>
      <c r="K383" s="98"/>
    </row>
    <row r="384" spans="1:11" s="99" customFormat="1" ht="21" customHeight="1">
      <c r="A384" s="92"/>
      <c r="B384" s="93"/>
      <c r="C384" s="130"/>
      <c r="D384" s="93">
        <v>4040</v>
      </c>
      <c r="E384" s="95"/>
      <c r="F384" s="92" t="s">
        <v>227</v>
      </c>
      <c r="G384" s="96">
        <v>2639</v>
      </c>
      <c r="H384" s="96">
        <v>2639</v>
      </c>
      <c r="I384" s="97">
        <f t="shared" si="10"/>
        <v>100</v>
      </c>
      <c r="J384" s="98" t="s">
        <v>217</v>
      </c>
      <c r="K384" s="98"/>
    </row>
    <row r="385" spans="1:11" s="99" customFormat="1" ht="21" customHeight="1">
      <c r="A385" s="92" t="s">
        <v>233</v>
      </c>
      <c r="B385" s="93"/>
      <c r="C385" s="130"/>
      <c r="D385" s="93">
        <v>4110</v>
      </c>
      <c r="E385" s="95"/>
      <c r="F385" s="92" t="s">
        <v>25</v>
      </c>
      <c r="G385" s="96">
        <v>7722</v>
      </c>
      <c r="H385" s="96">
        <v>4190</v>
      </c>
      <c r="I385" s="97">
        <f t="shared" si="10"/>
        <v>54.26055426055426</v>
      </c>
      <c r="J385" s="98" t="s">
        <v>25</v>
      </c>
      <c r="K385" s="98"/>
    </row>
    <row r="386" spans="1:11" s="99" customFormat="1" ht="21" customHeight="1">
      <c r="A386" s="92" t="s">
        <v>233</v>
      </c>
      <c r="B386" s="93"/>
      <c r="C386" s="130"/>
      <c r="D386" s="93">
        <v>4120</v>
      </c>
      <c r="E386" s="95"/>
      <c r="F386" s="92" t="s">
        <v>26</v>
      </c>
      <c r="G386" s="96">
        <v>1018</v>
      </c>
      <c r="H386" s="96">
        <v>569</v>
      </c>
      <c r="I386" s="97">
        <f t="shared" si="10"/>
        <v>55.89390962671905</v>
      </c>
      <c r="J386" s="98" t="s">
        <v>188</v>
      </c>
      <c r="K386" s="98"/>
    </row>
    <row r="387" spans="1:11" s="99" customFormat="1" ht="21" customHeight="1">
      <c r="A387" s="92" t="s">
        <v>233</v>
      </c>
      <c r="B387" s="93"/>
      <c r="C387" s="130"/>
      <c r="D387" s="93">
        <v>4210</v>
      </c>
      <c r="E387" s="95"/>
      <c r="F387" s="92" t="s">
        <v>27</v>
      </c>
      <c r="G387" s="96">
        <v>4700</v>
      </c>
      <c r="H387" s="96">
        <v>1456</v>
      </c>
      <c r="I387" s="97">
        <f t="shared" si="10"/>
        <v>30.97872340425532</v>
      </c>
      <c r="J387" s="98" t="s">
        <v>235</v>
      </c>
      <c r="K387" s="98"/>
    </row>
    <row r="388" spans="1:11" s="99" customFormat="1" ht="21" customHeight="1">
      <c r="A388" s="92"/>
      <c r="B388" s="93"/>
      <c r="C388" s="130"/>
      <c r="D388" s="93">
        <v>4260</v>
      </c>
      <c r="E388" s="95"/>
      <c r="F388" s="92" t="s">
        <v>31</v>
      </c>
      <c r="G388" s="96">
        <v>1000</v>
      </c>
      <c r="H388" s="96">
        <v>268</v>
      </c>
      <c r="I388" s="97">
        <f t="shared" si="10"/>
        <v>26.8</v>
      </c>
      <c r="J388" s="98" t="s">
        <v>236</v>
      </c>
      <c r="K388" s="98"/>
    </row>
    <row r="389" spans="1:11" s="99" customFormat="1" ht="21" customHeight="1">
      <c r="A389" s="92"/>
      <c r="B389" s="93"/>
      <c r="C389" s="130"/>
      <c r="D389" s="93">
        <v>4270</v>
      </c>
      <c r="E389" s="95"/>
      <c r="F389" s="92" t="s">
        <v>32</v>
      </c>
      <c r="G389" s="96">
        <v>5000</v>
      </c>
      <c r="H389" s="96">
        <v>0</v>
      </c>
      <c r="I389" s="97">
        <f t="shared" si="10"/>
        <v>0</v>
      </c>
      <c r="J389" s="98"/>
      <c r="K389" s="98"/>
    </row>
    <row r="390" spans="1:11" s="99" customFormat="1" ht="21" customHeight="1">
      <c r="A390" s="92" t="s">
        <v>233</v>
      </c>
      <c r="B390" s="93"/>
      <c r="C390" s="130"/>
      <c r="D390" s="93">
        <v>4300</v>
      </c>
      <c r="E390" s="95"/>
      <c r="F390" s="92" t="s">
        <v>34</v>
      </c>
      <c r="G390" s="96">
        <v>27915</v>
      </c>
      <c r="H390" s="96">
        <v>8355</v>
      </c>
      <c r="I390" s="97">
        <f t="shared" si="10"/>
        <v>29.930145083288558</v>
      </c>
      <c r="J390" s="98" t="s">
        <v>237</v>
      </c>
      <c r="K390" s="98"/>
    </row>
    <row r="391" spans="1:11" s="99" customFormat="1" ht="21" customHeight="1">
      <c r="A391" s="92" t="s">
        <v>233</v>
      </c>
      <c r="B391" s="93"/>
      <c r="C391" s="104"/>
      <c r="D391" s="93">
        <v>4440</v>
      </c>
      <c r="E391" s="95"/>
      <c r="F391" s="92" t="s">
        <v>41</v>
      </c>
      <c r="G391" s="96">
        <v>2030</v>
      </c>
      <c r="H391" s="96">
        <v>1353</v>
      </c>
      <c r="I391" s="97">
        <f t="shared" si="10"/>
        <v>66.65024630541872</v>
      </c>
      <c r="J391" s="98" t="s">
        <v>41</v>
      </c>
      <c r="K391" s="98"/>
    </row>
    <row r="392" spans="1:11" s="99" customFormat="1" ht="21" customHeight="1">
      <c r="A392" s="57"/>
      <c r="B392" s="58"/>
      <c r="C392" s="102">
        <v>85395</v>
      </c>
      <c r="D392" s="58"/>
      <c r="E392" s="60"/>
      <c r="F392" s="57" t="s">
        <v>238</v>
      </c>
      <c r="G392" s="88">
        <f>SUM(G393)</f>
        <v>30000</v>
      </c>
      <c r="H392" s="88">
        <f>SUM(H393)</f>
        <v>15000</v>
      </c>
      <c r="I392" s="89">
        <f t="shared" si="10"/>
        <v>50</v>
      </c>
      <c r="J392" s="103"/>
      <c r="K392" s="103"/>
    </row>
    <row r="393" spans="1:11" s="99" customFormat="1" ht="33" customHeight="1">
      <c r="A393" s="92"/>
      <c r="B393" s="93"/>
      <c r="C393" s="104"/>
      <c r="D393" s="93">
        <v>2820</v>
      </c>
      <c r="E393" s="95"/>
      <c r="F393" s="92" t="s">
        <v>239</v>
      </c>
      <c r="G393" s="96">
        <v>30000</v>
      </c>
      <c r="H393" s="96">
        <v>15000</v>
      </c>
      <c r="I393" s="97">
        <f t="shared" si="10"/>
        <v>50</v>
      </c>
      <c r="J393" s="98"/>
      <c r="K393" s="98"/>
    </row>
    <row r="394" spans="1:11" s="99" customFormat="1" ht="21" customHeight="1">
      <c r="A394" s="57"/>
      <c r="B394" s="58"/>
      <c r="C394" s="102">
        <v>85395</v>
      </c>
      <c r="D394" s="58"/>
      <c r="E394" s="60"/>
      <c r="F394" s="57" t="s">
        <v>240</v>
      </c>
      <c r="G394" s="88">
        <f>SUM(G395)</f>
        <v>396408</v>
      </c>
      <c r="H394" s="88">
        <f>SUM(H395)</f>
        <v>91290</v>
      </c>
      <c r="I394" s="89">
        <f aca="true" t="shared" si="11" ref="I394:I401">H394/G394*100</f>
        <v>23.02930314221711</v>
      </c>
      <c r="J394" s="103"/>
      <c r="K394" s="103"/>
    </row>
    <row r="395" spans="1:11" s="99" customFormat="1" ht="21" customHeight="1">
      <c r="A395" s="92"/>
      <c r="B395" s="93"/>
      <c r="C395" s="104"/>
      <c r="D395" s="93">
        <v>3110</v>
      </c>
      <c r="E395" s="95"/>
      <c r="F395" s="92" t="s">
        <v>192</v>
      </c>
      <c r="G395" s="96">
        <v>396408</v>
      </c>
      <c r="H395" s="96">
        <v>91290</v>
      </c>
      <c r="I395" s="97">
        <f t="shared" si="11"/>
        <v>23.02930314221711</v>
      </c>
      <c r="J395" s="98" t="s">
        <v>241</v>
      </c>
      <c r="K395" s="98"/>
    </row>
    <row r="396" spans="1:11" s="99" customFormat="1" ht="21" customHeight="1">
      <c r="A396" s="57"/>
      <c r="B396" s="58"/>
      <c r="C396" s="102">
        <v>85395</v>
      </c>
      <c r="D396" s="58"/>
      <c r="E396" s="60"/>
      <c r="F396" s="57" t="s">
        <v>242</v>
      </c>
      <c r="G396" s="88">
        <f>SUM(G397:G401)</f>
        <v>50000</v>
      </c>
      <c r="H396" s="88">
        <f>SUM(H397:H401)</f>
        <v>49995</v>
      </c>
      <c r="I396" s="89">
        <f t="shared" si="11"/>
        <v>99.99</v>
      </c>
      <c r="J396" s="103"/>
      <c r="K396" s="103"/>
    </row>
    <row r="397" spans="1:11" s="101" customFormat="1" ht="21" customHeight="1">
      <c r="A397" s="92"/>
      <c r="B397" s="93"/>
      <c r="C397" s="104"/>
      <c r="D397" s="93">
        <v>4110</v>
      </c>
      <c r="E397" s="95"/>
      <c r="F397" s="92" t="s">
        <v>25</v>
      </c>
      <c r="G397" s="96">
        <v>538</v>
      </c>
      <c r="H397" s="96">
        <v>535</v>
      </c>
      <c r="I397" s="97">
        <f t="shared" si="11"/>
        <v>99.44237918215613</v>
      </c>
      <c r="J397" s="98"/>
      <c r="K397" s="98"/>
    </row>
    <row r="398" spans="1:11" s="101" customFormat="1" ht="21" customHeight="1">
      <c r="A398" s="92"/>
      <c r="B398" s="93"/>
      <c r="C398" s="104"/>
      <c r="D398" s="93">
        <v>4120</v>
      </c>
      <c r="E398" s="95"/>
      <c r="F398" s="92" t="s">
        <v>26</v>
      </c>
      <c r="G398" s="96">
        <v>75</v>
      </c>
      <c r="H398" s="96">
        <v>74</v>
      </c>
      <c r="I398" s="97">
        <f t="shared" si="11"/>
        <v>98.66666666666667</v>
      </c>
      <c r="J398" s="98"/>
      <c r="K398" s="98"/>
    </row>
    <row r="399" spans="1:11" s="99" customFormat="1" ht="21" customHeight="1">
      <c r="A399" s="92"/>
      <c r="B399" s="93"/>
      <c r="C399" s="104"/>
      <c r="D399" s="93">
        <v>4210</v>
      </c>
      <c r="E399" s="95"/>
      <c r="F399" s="92" t="s">
        <v>27</v>
      </c>
      <c r="G399" s="96">
        <v>5136</v>
      </c>
      <c r="H399" s="96">
        <v>5136</v>
      </c>
      <c r="I399" s="97">
        <f t="shared" si="11"/>
        <v>100</v>
      </c>
      <c r="J399" s="98" t="s">
        <v>243</v>
      </c>
      <c r="K399" s="98"/>
    </row>
    <row r="400" spans="1:11" s="99" customFormat="1" ht="21" customHeight="1">
      <c r="A400" s="92"/>
      <c r="B400" s="93"/>
      <c r="C400" s="104"/>
      <c r="D400" s="93">
        <v>4220</v>
      </c>
      <c r="E400" s="95"/>
      <c r="F400" s="92" t="s">
        <v>244</v>
      </c>
      <c r="G400" s="96">
        <v>39062</v>
      </c>
      <c r="H400" s="96">
        <v>39061</v>
      </c>
      <c r="I400" s="97">
        <f t="shared" si="11"/>
        <v>99.99743996723159</v>
      </c>
      <c r="J400" s="98" t="s">
        <v>245</v>
      </c>
      <c r="K400" s="98"/>
    </row>
    <row r="401" spans="1:11" s="101" customFormat="1" ht="21" customHeight="1">
      <c r="A401" s="92"/>
      <c r="B401" s="93"/>
      <c r="C401" s="104">
        <v>92120</v>
      </c>
      <c r="D401" s="93">
        <v>4300</v>
      </c>
      <c r="E401" s="95"/>
      <c r="F401" s="92" t="s">
        <v>34</v>
      </c>
      <c r="G401" s="96">
        <v>5189</v>
      </c>
      <c r="H401" s="96">
        <v>5189</v>
      </c>
      <c r="I401" s="97">
        <f t="shared" si="11"/>
        <v>100</v>
      </c>
      <c r="J401" s="98" t="s">
        <v>246</v>
      </c>
      <c r="K401" s="98"/>
    </row>
    <row r="402" spans="1:11" s="99" customFormat="1" ht="21" customHeight="1">
      <c r="A402" s="57"/>
      <c r="B402" s="58"/>
      <c r="C402" s="102">
        <v>85395</v>
      </c>
      <c r="D402" s="58"/>
      <c r="E402" s="60"/>
      <c r="F402" s="57" t="s">
        <v>247</v>
      </c>
      <c r="G402" s="88">
        <f>SUM(G403:G407)</f>
        <v>10000</v>
      </c>
      <c r="H402" s="88">
        <f>SUM(H403:H407)</f>
        <v>1000</v>
      </c>
      <c r="I402" s="89">
        <f aca="true" t="shared" si="12" ref="I402:I407">H402/G402*100</f>
        <v>10</v>
      </c>
      <c r="J402" s="103"/>
      <c r="K402" s="103"/>
    </row>
    <row r="403" spans="1:11" s="101" customFormat="1" ht="21" customHeight="1">
      <c r="A403" s="92"/>
      <c r="B403" s="93"/>
      <c r="C403" s="104"/>
      <c r="D403" s="93">
        <v>4110</v>
      </c>
      <c r="E403" s="95"/>
      <c r="F403" s="92" t="s">
        <v>25</v>
      </c>
      <c r="G403" s="96">
        <v>182</v>
      </c>
      <c r="H403" s="96">
        <v>0</v>
      </c>
      <c r="I403" s="97">
        <f t="shared" si="12"/>
        <v>0</v>
      </c>
      <c r="J403" s="98"/>
      <c r="K403" s="98"/>
    </row>
    <row r="404" spans="1:11" s="101" customFormat="1" ht="21" customHeight="1">
      <c r="A404" s="92"/>
      <c r="B404" s="93"/>
      <c r="C404" s="104"/>
      <c r="D404" s="93">
        <v>4120</v>
      </c>
      <c r="E404" s="95"/>
      <c r="F404" s="92" t="s">
        <v>26</v>
      </c>
      <c r="G404" s="96">
        <v>28</v>
      </c>
      <c r="H404" s="96">
        <v>0</v>
      </c>
      <c r="I404" s="97">
        <f t="shared" si="12"/>
        <v>0</v>
      </c>
      <c r="J404" s="98"/>
      <c r="K404" s="98"/>
    </row>
    <row r="405" spans="1:11" s="99" customFormat="1" ht="21" customHeight="1">
      <c r="A405" s="92"/>
      <c r="B405" s="93"/>
      <c r="C405" s="104"/>
      <c r="D405" s="93">
        <v>4210</v>
      </c>
      <c r="E405" s="95"/>
      <c r="F405" s="92" t="s">
        <v>27</v>
      </c>
      <c r="G405" s="96">
        <v>1850</v>
      </c>
      <c r="H405" s="96">
        <v>1000</v>
      </c>
      <c r="I405" s="97">
        <f t="shared" si="12"/>
        <v>54.054054054054056</v>
      </c>
      <c r="J405" s="98" t="s">
        <v>248</v>
      </c>
      <c r="K405" s="98"/>
    </row>
    <row r="406" spans="1:11" s="99" customFormat="1" ht="21" customHeight="1">
      <c r="A406" s="92"/>
      <c r="B406" s="93"/>
      <c r="C406" s="104"/>
      <c r="D406" s="93">
        <v>4220</v>
      </c>
      <c r="E406" s="95"/>
      <c r="F406" s="92" t="s">
        <v>244</v>
      </c>
      <c r="G406" s="96">
        <v>5000</v>
      </c>
      <c r="H406" s="96">
        <v>0</v>
      </c>
      <c r="I406" s="97">
        <f t="shared" si="12"/>
        <v>0</v>
      </c>
      <c r="J406" s="98"/>
      <c r="K406" s="98"/>
    </row>
    <row r="407" spans="1:11" s="99" customFormat="1" ht="21" customHeight="1">
      <c r="A407" s="92"/>
      <c r="B407" s="93"/>
      <c r="C407" s="102">
        <v>92120</v>
      </c>
      <c r="D407" s="93">
        <v>4300</v>
      </c>
      <c r="E407" s="95"/>
      <c r="F407" s="92" t="s">
        <v>34</v>
      </c>
      <c r="G407" s="96">
        <v>2940</v>
      </c>
      <c r="H407" s="96">
        <v>0</v>
      </c>
      <c r="I407" s="97">
        <f t="shared" si="12"/>
        <v>0</v>
      </c>
      <c r="J407" s="205"/>
      <c r="K407" s="205"/>
    </row>
    <row r="408" spans="1:11" s="11" customFormat="1" ht="21" customHeight="1">
      <c r="A408" s="106"/>
      <c r="B408" s="106"/>
      <c r="C408" s="107"/>
      <c r="D408" s="106"/>
      <c r="E408" s="108"/>
      <c r="F408" s="106"/>
      <c r="G408" s="109"/>
      <c r="H408" s="109"/>
      <c r="I408" s="63"/>
      <c r="J408" s="105"/>
      <c r="K408" s="105"/>
    </row>
    <row r="409" spans="1:11" s="87" customFormat="1" ht="21" customHeight="1">
      <c r="A409" s="80" t="s">
        <v>249</v>
      </c>
      <c r="B409" s="80"/>
      <c r="C409" s="111"/>
      <c r="D409" s="80"/>
      <c r="E409" s="112"/>
      <c r="F409" s="80" t="s">
        <v>250</v>
      </c>
      <c r="G409" s="113">
        <f>SUM(G410:G458)/2</f>
        <v>1720893</v>
      </c>
      <c r="H409" s="113">
        <f>SUM(H410:H458)/2</f>
        <v>775179</v>
      </c>
      <c r="I409" s="114">
        <f>H409/G409*100</f>
        <v>45.04515969325229</v>
      </c>
      <c r="J409" s="86"/>
      <c r="K409" s="86"/>
    </row>
    <row r="410" spans="1:11" s="91" customFormat="1" ht="21" customHeight="1">
      <c r="A410" s="57"/>
      <c r="B410" s="58"/>
      <c r="C410" s="59">
        <v>80101</v>
      </c>
      <c r="D410" s="58"/>
      <c r="E410" s="60"/>
      <c r="F410" s="57" t="s">
        <v>251</v>
      </c>
      <c r="G410" s="88">
        <f>SUM(G411:G418)</f>
        <v>272894</v>
      </c>
      <c r="H410" s="88">
        <f>SUM(H411:H418)</f>
        <v>53015</v>
      </c>
      <c r="I410" s="89">
        <f>H410/G410*100</f>
        <v>19.426956986961972</v>
      </c>
      <c r="J410" s="115"/>
      <c r="K410" s="115"/>
    </row>
    <row r="411" spans="1:11" s="119" customFormat="1" ht="21" customHeight="1">
      <c r="A411" s="92"/>
      <c r="B411" s="93"/>
      <c r="C411" s="134"/>
      <c r="D411" s="93">
        <v>3020</v>
      </c>
      <c r="E411" s="95"/>
      <c r="F411" s="92" t="s">
        <v>61</v>
      </c>
      <c r="G411" s="96">
        <v>4450</v>
      </c>
      <c r="H411" s="96">
        <v>0</v>
      </c>
      <c r="I411" s="97">
        <f aca="true" t="shared" si="13" ref="I411:I417">H411/G411*100</f>
        <v>0</v>
      </c>
      <c r="J411" s="140" t="s">
        <v>252</v>
      </c>
      <c r="K411" s="140"/>
    </row>
    <row r="412" spans="1:11" s="119" customFormat="1" ht="21" customHeight="1">
      <c r="A412" s="92"/>
      <c r="B412" s="95"/>
      <c r="C412" s="126"/>
      <c r="D412" s="127">
        <v>3030</v>
      </c>
      <c r="E412" s="95"/>
      <c r="F412" s="92" t="s">
        <v>253</v>
      </c>
      <c r="G412" s="96">
        <v>37900</v>
      </c>
      <c r="H412" s="96">
        <v>5249</v>
      </c>
      <c r="I412" s="97">
        <f t="shared" si="13"/>
        <v>13.849604221635884</v>
      </c>
      <c r="J412" s="140" t="s">
        <v>254</v>
      </c>
      <c r="K412" s="140"/>
    </row>
    <row r="413" spans="1:11" s="119" customFormat="1" ht="21" customHeight="1">
      <c r="A413" s="92"/>
      <c r="B413" s="95"/>
      <c r="C413" s="126"/>
      <c r="D413" s="127">
        <v>4210</v>
      </c>
      <c r="E413" s="95"/>
      <c r="F413" s="92" t="s">
        <v>27</v>
      </c>
      <c r="G413" s="96">
        <v>34000</v>
      </c>
      <c r="H413" s="96">
        <v>5163</v>
      </c>
      <c r="I413" s="97">
        <f t="shared" si="13"/>
        <v>15.185294117647057</v>
      </c>
      <c r="J413" s="140" t="s">
        <v>255</v>
      </c>
      <c r="K413" s="140"/>
    </row>
    <row r="414" spans="1:11" s="119" customFormat="1" ht="21" customHeight="1">
      <c r="A414" s="92"/>
      <c r="B414" s="95"/>
      <c r="C414" s="126"/>
      <c r="D414" s="127">
        <v>4260</v>
      </c>
      <c r="E414" s="95"/>
      <c r="F414" s="92" t="s">
        <v>31</v>
      </c>
      <c r="G414" s="96">
        <v>6161</v>
      </c>
      <c r="H414" s="96">
        <v>4848</v>
      </c>
      <c r="I414" s="97">
        <f t="shared" si="13"/>
        <v>78.68852459016394</v>
      </c>
      <c r="J414" s="140" t="s">
        <v>256</v>
      </c>
      <c r="K414" s="140"/>
    </row>
    <row r="415" spans="1:11" s="119" customFormat="1" ht="21" customHeight="1">
      <c r="A415" s="92"/>
      <c r="B415" s="95"/>
      <c r="C415" s="126"/>
      <c r="D415" s="127">
        <v>4270</v>
      </c>
      <c r="E415" s="95"/>
      <c r="F415" s="92" t="s">
        <v>32</v>
      </c>
      <c r="G415" s="96">
        <v>143473</v>
      </c>
      <c r="H415" s="96">
        <v>37520</v>
      </c>
      <c r="I415" s="97">
        <f t="shared" si="13"/>
        <v>26.151261909906392</v>
      </c>
      <c r="J415" s="140" t="s">
        <v>257</v>
      </c>
      <c r="K415" s="140"/>
    </row>
    <row r="416" spans="1:11" s="119" customFormat="1" ht="33" customHeight="1">
      <c r="A416" s="92"/>
      <c r="B416" s="95"/>
      <c r="C416" s="126"/>
      <c r="D416" s="127">
        <v>4300</v>
      </c>
      <c r="E416" s="95"/>
      <c r="F416" s="92" t="s">
        <v>34</v>
      </c>
      <c r="G416" s="96">
        <v>28410</v>
      </c>
      <c r="H416" s="96">
        <v>7809</v>
      </c>
      <c r="I416" s="97">
        <f t="shared" si="13"/>
        <v>27.48680042238648</v>
      </c>
      <c r="J416" s="140" t="s">
        <v>258</v>
      </c>
      <c r="K416" s="140"/>
    </row>
    <row r="417" spans="1:11" s="119" customFormat="1" ht="21" customHeight="1">
      <c r="A417" s="92"/>
      <c r="B417" s="95"/>
      <c r="C417" s="126"/>
      <c r="D417" s="93">
        <v>4440</v>
      </c>
      <c r="E417" s="95"/>
      <c r="F417" s="92" t="s">
        <v>41</v>
      </c>
      <c r="G417" s="96">
        <v>18500</v>
      </c>
      <c r="H417" s="96">
        <v>13530</v>
      </c>
      <c r="I417" s="97">
        <f t="shared" si="13"/>
        <v>73.13513513513513</v>
      </c>
      <c r="J417" s="140" t="s">
        <v>259</v>
      </c>
      <c r="K417" s="140"/>
    </row>
    <row r="418" spans="1:11" s="119" customFormat="1" ht="21" customHeight="1">
      <c r="A418" s="92"/>
      <c r="B418" s="95"/>
      <c r="C418" s="126"/>
      <c r="D418" s="93">
        <v>4990</v>
      </c>
      <c r="E418" s="95"/>
      <c r="F418" s="188" t="s">
        <v>260</v>
      </c>
      <c r="G418" s="96">
        <v>0</v>
      </c>
      <c r="H418" s="96">
        <v>-21104</v>
      </c>
      <c r="I418" s="116">
        <v>0</v>
      </c>
      <c r="J418" s="206"/>
      <c r="K418" s="206"/>
    </row>
    <row r="419" spans="1:11" s="99" customFormat="1" ht="21" customHeight="1">
      <c r="A419" s="57"/>
      <c r="B419" s="58"/>
      <c r="C419" s="59">
        <v>80110</v>
      </c>
      <c r="D419" s="58"/>
      <c r="E419" s="60"/>
      <c r="F419" s="57" t="s">
        <v>76</v>
      </c>
      <c r="G419" s="88">
        <f>SUM(G420:G423)</f>
        <v>73194</v>
      </c>
      <c r="H419" s="88">
        <f>SUM(H420:H423)</f>
        <v>27917</v>
      </c>
      <c r="I419" s="89">
        <f aca="true" t="shared" si="14" ref="I419:I425">H419/G419*100</f>
        <v>38.141104462114384</v>
      </c>
      <c r="J419" s="98"/>
      <c r="K419" s="98"/>
    </row>
    <row r="420" spans="1:11" s="101" customFormat="1" ht="21" customHeight="1">
      <c r="A420" s="92"/>
      <c r="B420" s="95"/>
      <c r="C420" s="126"/>
      <c r="D420" s="127">
        <v>3030</v>
      </c>
      <c r="E420" s="95"/>
      <c r="F420" s="121" t="s">
        <v>253</v>
      </c>
      <c r="G420" s="122">
        <v>31176</v>
      </c>
      <c r="H420" s="207">
        <v>10619</v>
      </c>
      <c r="I420" s="133">
        <f t="shared" si="14"/>
        <v>34.061457531434435</v>
      </c>
      <c r="J420" s="140" t="s">
        <v>261</v>
      </c>
      <c r="K420" s="140"/>
    </row>
    <row r="421" spans="1:11" s="101" customFormat="1" ht="21" customHeight="1">
      <c r="A421" s="92"/>
      <c r="B421" s="95"/>
      <c r="C421" s="126"/>
      <c r="D421" s="127">
        <v>4210</v>
      </c>
      <c r="E421" s="95"/>
      <c r="F421" s="92" t="s">
        <v>27</v>
      </c>
      <c r="G421" s="96">
        <v>1400</v>
      </c>
      <c r="H421" s="208">
        <v>0</v>
      </c>
      <c r="I421" s="97">
        <f t="shared" si="14"/>
        <v>0</v>
      </c>
      <c r="J421" s="140" t="s">
        <v>262</v>
      </c>
      <c r="K421" s="140"/>
    </row>
    <row r="422" spans="1:11" s="101" customFormat="1" ht="21" customHeight="1">
      <c r="A422" s="92"/>
      <c r="B422" s="95"/>
      <c r="C422" s="126"/>
      <c r="D422" s="127">
        <v>4270</v>
      </c>
      <c r="E422" s="95"/>
      <c r="F422" s="92" t="s">
        <v>32</v>
      </c>
      <c r="G422" s="96">
        <v>40000</v>
      </c>
      <c r="H422" s="208">
        <v>17298</v>
      </c>
      <c r="I422" s="97">
        <f t="shared" si="14"/>
        <v>43.245</v>
      </c>
      <c r="J422" s="140" t="s">
        <v>263</v>
      </c>
      <c r="K422" s="140"/>
    </row>
    <row r="423" spans="1:11" s="101" customFormat="1" ht="21" customHeight="1">
      <c r="A423" s="92"/>
      <c r="B423" s="95"/>
      <c r="C423" s="126"/>
      <c r="D423" s="127">
        <v>4300</v>
      </c>
      <c r="E423" s="95"/>
      <c r="F423" s="92" t="s">
        <v>34</v>
      </c>
      <c r="G423" s="96">
        <v>618</v>
      </c>
      <c r="H423" s="208">
        <v>0</v>
      </c>
      <c r="I423" s="97">
        <f t="shared" si="14"/>
        <v>0</v>
      </c>
      <c r="J423" s="140" t="s">
        <v>264</v>
      </c>
      <c r="K423" s="140"/>
    </row>
    <row r="424" spans="1:11" s="99" customFormat="1" ht="21" customHeight="1">
      <c r="A424" s="57"/>
      <c r="B424" s="58"/>
      <c r="C424" s="59">
        <v>80113</v>
      </c>
      <c r="D424" s="58"/>
      <c r="E424" s="60"/>
      <c r="F424" s="57" t="s">
        <v>265</v>
      </c>
      <c r="G424" s="88">
        <f>SUM(G425)</f>
        <v>49740</v>
      </c>
      <c r="H424" s="88">
        <f>SUM(H425)</f>
        <v>21378</v>
      </c>
      <c r="I424" s="89">
        <f t="shared" si="14"/>
        <v>42.9794933655006</v>
      </c>
      <c r="J424" s="98"/>
      <c r="K424" s="98"/>
    </row>
    <row r="425" spans="1:11" s="101" customFormat="1" ht="24" customHeight="1">
      <c r="A425" s="92"/>
      <c r="B425" s="93"/>
      <c r="C425" s="125"/>
      <c r="D425" s="93">
        <v>4300</v>
      </c>
      <c r="E425" s="95"/>
      <c r="F425" s="92" t="s">
        <v>34</v>
      </c>
      <c r="G425" s="96">
        <v>49740</v>
      </c>
      <c r="H425" s="96">
        <v>21378</v>
      </c>
      <c r="I425" s="116">
        <f t="shared" si="14"/>
        <v>42.9794933655006</v>
      </c>
      <c r="J425" s="140" t="s">
        <v>266</v>
      </c>
      <c r="K425" s="140"/>
    </row>
    <row r="426" spans="1:11" s="99" customFormat="1" ht="21" customHeight="1">
      <c r="A426" s="57"/>
      <c r="B426" s="58"/>
      <c r="C426" s="59">
        <v>80120</v>
      </c>
      <c r="D426" s="58"/>
      <c r="E426" s="60"/>
      <c r="F426" s="57" t="s">
        <v>167</v>
      </c>
      <c r="G426" s="88">
        <f>SUM(G427:G431)</f>
        <v>16680</v>
      </c>
      <c r="H426" s="88">
        <f>SUM(H427:H431)</f>
        <v>3264</v>
      </c>
      <c r="I426" s="89">
        <f aca="true" t="shared" si="15" ref="I426:I439">H426/G426*100</f>
        <v>19.568345323741006</v>
      </c>
      <c r="J426" s="98"/>
      <c r="K426" s="98"/>
    </row>
    <row r="427" spans="1:11" s="101" customFormat="1" ht="21" customHeight="1">
      <c r="A427" s="92"/>
      <c r="B427" s="93"/>
      <c r="C427" s="134"/>
      <c r="D427" s="93">
        <v>3020</v>
      </c>
      <c r="E427" s="95"/>
      <c r="F427" s="92" t="s">
        <v>61</v>
      </c>
      <c r="G427" s="96">
        <v>3960</v>
      </c>
      <c r="H427" s="96">
        <v>0</v>
      </c>
      <c r="I427" s="97">
        <f t="shared" si="15"/>
        <v>0</v>
      </c>
      <c r="J427" s="140" t="s">
        <v>267</v>
      </c>
      <c r="K427" s="140"/>
    </row>
    <row r="428" spans="1:11" s="101" customFormat="1" ht="21" customHeight="1">
      <c r="A428" s="92"/>
      <c r="B428" s="95"/>
      <c r="C428" s="126"/>
      <c r="D428" s="127">
        <v>3030</v>
      </c>
      <c r="E428" s="95"/>
      <c r="F428" s="92" t="s">
        <v>253</v>
      </c>
      <c r="G428" s="96">
        <v>4880</v>
      </c>
      <c r="H428" s="96">
        <v>0</v>
      </c>
      <c r="I428" s="97">
        <f t="shared" si="15"/>
        <v>0</v>
      </c>
      <c r="J428" s="140" t="s">
        <v>268</v>
      </c>
      <c r="K428" s="140"/>
    </row>
    <row r="429" spans="1:11" s="101" customFormat="1" ht="21" customHeight="1">
      <c r="A429" s="92"/>
      <c r="B429" s="95"/>
      <c r="C429" s="126"/>
      <c r="D429" s="127">
        <v>4210</v>
      </c>
      <c r="E429" s="95"/>
      <c r="F429" s="92" t="s">
        <v>27</v>
      </c>
      <c r="G429" s="96">
        <v>840</v>
      </c>
      <c r="H429" s="96">
        <v>0</v>
      </c>
      <c r="I429" s="97">
        <f t="shared" si="15"/>
        <v>0</v>
      </c>
      <c r="J429" s="140" t="s">
        <v>262</v>
      </c>
      <c r="K429" s="140"/>
    </row>
    <row r="430" spans="1:11" s="101" customFormat="1" ht="21" customHeight="1">
      <c r="A430" s="92"/>
      <c r="B430" s="95"/>
      <c r="C430" s="126"/>
      <c r="D430" s="127">
        <v>4270</v>
      </c>
      <c r="E430" s="95"/>
      <c r="F430" s="92" t="s">
        <v>32</v>
      </c>
      <c r="G430" s="96">
        <v>5000</v>
      </c>
      <c r="H430" s="96">
        <v>3264</v>
      </c>
      <c r="I430" s="97">
        <f t="shared" si="15"/>
        <v>65.28</v>
      </c>
      <c r="J430" s="140" t="s">
        <v>269</v>
      </c>
      <c r="K430" s="140"/>
    </row>
    <row r="431" spans="1:11" s="101" customFormat="1" ht="21" customHeight="1">
      <c r="A431" s="92"/>
      <c r="B431" s="95"/>
      <c r="C431" s="126"/>
      <c r="D431" s="127">
        <v>4300</v>
      </c>
      <c r="E431" s="95"/>
      <c r="F431" s="92" t="s">
        <v>34</v>
      </c>
      <c r="G431" s="96">
        <v>2000</v>
      </c>
      <c r="H431" s="96">
        <v>0</v>
      </c>
      <c r="I431" s="97">
        <f t="shared" si="15"/>
        <v>0</v>
      </c>
      <c r="J431" s="140" t="s">
        <v>270</v>
      </c>
      <c r="K431" s="140"/>
    </row>
    <row r="432" spans="1:11" s="99" customFormat="1" ht="21" customHeight="1">
      <c r="A432" s="57"/>
      <c r="B432" s="58"/>
      <c r="C432" s="59">
        <v>80130</v>
      </c>
      <c r="D432" s="58"/>
      <c r="E432" s="60"/>
      <c r="F432" s="57" t="s">
        <v>158</v>
      </c>
      <c r="G432" s="88">
        <f>SUM(G433:G436)</f>
        <v>11500</v>
      </c>
      <c r="H432" s="88">
        <f>SUM(H433:H436)</f>
        <v>0</v>
      </c>
      <c r="I432" s="89">
        <f t="shared" si="15"/>
        <v>0</v>
      </c>
      <c r="J432" s="98"/>
      <c r="K432" s="98"/>
    </row>
    <row r="433" spans="1:11" s="101" customFormat="1" ht="21" customHeight="1">
      <c r="A433" s="92"/>
      <c r="B433" s="93"/>
      <c r="C433" s="134"/>
      <c r="D433" s="93">
        <v>3020</v>
      </c>
      <c r="E433" s="95"/>
      <c r="F433" s="92" t="s">
        <v>61</v>
      </c>
      <c r="G433" s="96">
        <v>4100</v>
      </c>
      <c r="H433" s="96">
        <v>0</v>
      </c>
      <c r="I433" s="97">
        <f t="shared" si="15"/>
        <v>0</v>
      </c>
      <c r="J433" s="140" t="s">
        <v>252</v>
      </c>
      <c r="K433" s="140"/>
    </row>
    <row r="434" spans="1:11" s="101" customFormat="1" ht="21" customHeight="1">
      <c r="A434" s="92"/>
      <c r="B434" s="95"/>
      <c r="C434" s="126"/>
      <c r="D434" s="93">
        <v>3030</v>
      </c>
      <c r="E434" s="95"/>
      <c r="F434" s="92" t="s">
        <v>253</v>
      </c>
      <c r="G434" s="96">
        <v>4000</v>
      </c>
      <c r="H434" s="96">
        <v>0</v>
      </c>
      <c r="I434" s="97">
        <f t="shared" si="15"/>
        <v>0</v>
      </c>
      <c r="J434" s="140" t="s">
        <v>268</v>
      </c>
      <c r="K434" s="140"/>
    </row>
    <row r="435" spans="1:11" s="101" customFormat="1" ht="21" customHeight="1">
      <c r="A435" s="92"/>
      <c r="B435" s="95"/>
      <c r="C435" s="126"/>
      <c r="D435" s="93">
        <v>4210</v>
      </c>
      <c r="E435" s="95"/>
      <c r="F435" s="121" t="s">
        <v>27</v>
      </c>
      <c r="G435" s="122">
        <v>1400</v>
      </c>
      <c r="H435" s="122">
        <v>0</v>
      </c>
      <c r="I435" s="133">
        <f t="shared" si="15"/>
        <v>0</v>
      </c>
      <c r="J435" s="140" t="s">
        <v>262</v>
      </c>
      <c r="K435" s="140"/>
    </row>
    <row r="436" spans="1:11" s="101" customFormat="1" ht="21" customHeight="1">
      <c r="A436" s="92"/>
      <c r="B436" s="95"/>
      <c r="C436" s="209"/>
      <c r="D436" s="127">
        <v>4300</v>
      </c>
      <c r="E436" s="95"/>
      <c r="F436" s="92" t="s">
        <v>34</v>
      </c>
      <c r="G436" s="96">
        <v>2000</v>
      </c>
      <c r="H436" s="96">
        <v>0</v>
      </c>
      <c r="I436" s="97">
        <f t="shared" si="15"/>
        <v>0</v>
      </c>
      <c r="J436" s="140" t="s">
        <v>271</v>
      </c>
      <c r="K436" s="140"/>
    </row>
    <row r="437" spans="1:11" s="99" customFormat="1" ht="21" customHeight="1">
      <c r="A437" s="57"/>
      <c r="B437" s="58"/>
      <c r="C437" s="75">
        <v>80195</v>
      </c>
      <c r="D437" s="58"/>
      <c r="E437" s="60"/>
      <c r="F437" s="57" t="s">
        <v>272</v>
      </c>
      <c r="G437" s="88">
        <f>SUM(G438:G438)</f>
        <v>86632</v>
      </c>
      <c r="H437" s="88">
        <f>SUM(H438:H438)</f>
        <v>64974</v>
      </c>
      <c r="I437" s="89">
        <f t="shared" si="15"/>
        <v>75</v>
      </c>
      <c r="J437" s="98"/>
      <c r="K437" s="98"/>
    </row>
    <row r="438" spans="1:11" s="101" customFormat="1" ht="21" customHeight="1">
      <c r="A438" s="92"/>
      <c r="B438" s="93"/>
      <c r="C438" s="209"/>
      <c r="D438" s="93">
        <v>4440</v>
      </c>
      <c r="E438" s="95"/>
      <c r="F438" s="92" t="s">
        <v>41</v>
      </c>
      <c r="G438" s="96">
        <v>86632</v>
      </c>
      <c r="H438" s="96">
        <v>64974</v>
      </c>
      <c r="I438" s="97">
        <f t="shared" si="15"/>
        <v>75</v>
      </c>
      <c r="J438" s="140" t="s">
        <v>95</v>
      </c>
      <c r="K438" s="140"/>
    </row>
    <row r="439" spans="1:11" s="99" customFormat="1" ht="21" customHeight="1">
      <c r="A439" s="57"/>
      <c r="B439" s="58"/>
      <c r="C439" s="59">
        <v>85404</v>
      </c>
      <c r="D439" s="58"/>
      <c r="E439" s="60"/>
      <c r="F439" s="172" t="s">
        <v>273</v>
      </c>
      <c r="G439" s="173">
        <f>SUM(G440:G443)</f>
        <v>97270</v>
      </c>
      <c r="H439" s="173">
        <f>SUM(H440:H443)</f>
        <v>14258</v>
      </c>
      <c r="I439" s="204">
        <f t="shared" si="15"/>
        <v>14.6581679860183</v>
      </c>
      <c r="J439" s="98"/>
      <c r="K439" s="98"/>
    </row>
    <row r="440" spans="1:11" s="101" customFormat="1" ht="21" customHeight="1">
      <c r="A440" s="92"/>
      <c r="B440" s="93"/>
      <c r="C440" s="134"/>
      <c r="D440" s="93">
        <v>3020</v>
      </c>
      <c r="E440" s="95"/>
      <c r="F440" s="92" t="s">
        <v>61</v>
      </c>
      <c r="G440" s="96">
        <v>14770</v>
      </c>
      <c r="H440" s="96">
        <v>0</v>
      </c>
      <c r="I440" s="97">
        <f aca="true" t="shared" si="16" ref="I440:I445">H440/G440*100</f>
        <v>0</v>
      </c>
      <c r="J440" s="140" t="s">
        <v>252</v>
      </c>
      <c r="K440" s="140"/>
    </row>
    <row r="441" spans="1:11" s="101" customFormat="1" ht="21" customHeight="1">
      <c r="A441" s="92"/>
      <c r="B441" s="95"/>
      <c r="C441" s="126"/>
      <c r="D441" s="127">
        <v>4270</v>
      </c>
      <c r="E441" s="95"/>
      <c r="F441" s="92" t="s">
        <v>32</v>
      </c>
      <c r="G441" s="96">
        <v>61700</v>
      </c>
      <c r="H441" s="96">
        <v>4110</v>
      </c>
      <c r="I441" s="97">
        <f t="shared" si="16"/>
        <v>6.6612641815235</v>
      </c>
      <c r="J441" s="140" t="s">
        <v>274</v>
      </c>
      <c r="K441" s="140"/>
    </row>
    <row r="442" spans="1:11" s="101" customFormat="1" ht="21" customHeight="1">
      <c r="A442" s="92"/>
      <c r="B442" s="95"/>
      <c r="C442" s="126"/>
      <c r="D442" s="127">
        <v>4440</v>
      </c>
      <c r="E442" s="95"/>
      <c r="F442" s="92" t="s">
        <v>41</v>
      </c>
      <c r="G442" s="96">
        <v>13800</v>
      </c>
      <c r="H442" s="96">
        <v>10148</v>
      </c>
      <c r="I442" s="97">
        <f t="shared" si="16"/>
        <v>73.53623188405797</v>
      </c>
      <c r="J442" s="140" t="s">
        <v>95</v>
      </c>
      <c r="K442" s="140"/>
    </row>
    <row r="443" spans="1:11" s="101" customFormat="1" ht="21" customHeight="1">
      <c r="A443" s="92"/>
      <c r="B443" s="95"/>
      <c r="C443" s="126"/>
      <c r="D443" s="127">
        <v>6060</v>
      </c>
      <c r="E443" s="95"/>
      <c r="F443" s="92" t="s">
        <v>154</v>
      </c>
      <c r="G443" s="96">
        <v>7000</v>
      </c>
      <c r="H443" s="96">
        <v>0</v>
      </c>
      <c r="I443" s="97">
        <f t="shared" si="16"/>
        <v>0</v>
      </c>
      <c r="J443" s="140" t="s">
        <v>275</v>
      </c>
      <c r="K443" s="140"/>
    </row>
    <row r="444" spans="1:11" s="99" customFormat="1" ht="21" customHeight="1">
      <c r="A444" s="57"/>
      <c r="B444" s="58"/>
      <c r="C444" s="59">
        <v>85495</v>
      </c>
      <c r="D444" s="58"/>
      <c r="E444" s="60"/>
      <c r="F444" s="57" t="s">
        <v>276</v>
      </c>
      <c r="G444" s="88">
        <f>SUM(G445:G445)</f>
        <v>37522</v>
      </c>
      <c r="H444" s="88">
        <f>SUM(H445:H445)</f>
        <v>28142</v>
      </c>
      <c r="I444" s="89">
        <f t="shared" si="16"/>
        <v>75.00133255156975</v>
      </c>
      <c r="J444" s="98"/>
      <c r="K444" s="98"/>
    </row>
    <row r="445" spans="1:11" s="101" customFormat="1" ht="21" customHeight="1">
      <c r="A445" s="92"/>
      <c r="B445" s="93"/>
      <c r="C445" s="209"/>
      <c r="D445" s="93">
        <v>4440</v>
      </c>
      <c r="E445" s="95"/>
      <c r="F445" s="92" t="s">
        <v>41</v>
      </c>
      <c r="G445" s="96">
        <v>37522</v>
      </c>
      <c r="H445" s="96">
        <v>28142</v>
      </c>
      <c r="I445" s="97">
        <f t="shared" si="16"/>
        <v>75.00133255156975</v>
      </c>
      <c r="J445" s="142" t="s">
        <v>277</v>
      </c>
      <c r="K445" s="142"/>
    </row>
    <row r="446" spans="1:11" s="99" customFormat="1" ht="21" customHeight="1">
      <c r="A446" s="57"/>
      <c r="B446" s="58"/>
      <c r="C446" s="59">
        <v>80114</v>
      </c>
      <c r="D446" s="58"/>
      <c r="E446" s="60"/>
      <c r="F446" s="57" t="s">
        <v>278</v>
      </c>
      <c r="G446" s="88">
        <f>SUM(G447:G458)</f>
        <v>1075461</v>
      </c>
      <c r="H446" s="88">
        <f>SUM(H447:H458)</f>
        <v>562231</v>
      </c>
      <c r="I446" s="89">
        <f aca="true" t="shared" si="17" ref="I446:I458">H446/G446*100</f>
        <v>52.27813932815788</v>
      </c>
      <c r="J446" s="64" t="s">
        <v>279</v>
      </c>
      <c r="K446" s="64"/>
    </row>
    <row r="447" spans="1:11" s="101" customFormat="1" ht="21" customHeight="1">
      <c r="A447" s="92"/>
      <c r="B447" s="93"/>
      <c r="C447" s="134"/>
      <c r="D447" s="93">
        <v>3020</v>
      </c>
      <c r="E447" s="95"/>
      <c r="F447" s="92" t="s">
        <v>61</v>
      </c>
      <c r="G447" s="96">
        <v>2552</v>
      </c>
      <c r="H447" s="96">
        <v>600</v>
      </c>
      <c r="I447" s="97">
        <f t="shared" si="17"/>
        <v>23.510971786833856</v>
      </c>
      <c r="J447" s="162" t="s">
        <v>280</v>
      </c>
      <c r="K447" s="162"/>
    </row>
    <row r="448" spans="1:11" s="99" customFormat="1" ht="21" customHeight="1">
      <c r="A448" s="92"/>
      <c r="B448" s="93"/>
      <c r="C448" s="126"/>
      <c r="D448" s="93">
        <v>4010</v>
      </c>
      <c r="E448" s="95"/>
      <c r="F448" s="92" t="s">
        <v>21</v>
      </c>
      <c r="G448" s="96">
        <v>683094</v>
      </c>
      <c r="H448" s="96">
        <v>316701</v>
      </c>
      <c r="I448" s="97">
        <f t="shared" si="17"/>
        <v>46.36272606698346</v>
      </c>
      <c r="J448" s="140" t="s">
        <v>281</v>
      </c>
      <c r="K448" s="140"/>
    </row>
    <row r="449" spans="1:11" s="99" customFormat="1" ht="21" customHeight="1">
      <c r="A449" s="92"/>
      <c r="B449" s="93"/>
      <c r="C449" s="126"/>
      <c r="D449" s="93">
        <v>4040</v>
      </c>
      <c r="E449" s="95"/>
      <c r="F449" s="92" t="s">
        <v>23</v>
      </c>
      <c r="G449" s="96">
        <v>54938</v>
      </c>
      <c r="H449" s="96">
        <v>54938</v>
      </c>
      <c r="I449" s="97">
        <f t="shared" si="17"/>
        <v>100</v>
      </c>
      <c r="J449" s="140" t="s">
        <v>98</v>
      </c>
      <c r="K449" s="140"/>
    </row>
    <row r="450" spans="1:11" s="99" customFormat="1" ht="21" customHeight="1">
      <c r="A450" s="92"/>
      <c r="B450" s="93"/>
      <c r="C450" s="126"/>
      <c r="D450" s="93">
        <v>4110</v>
      </c>
      <c r="E450" s="95"/>
      <c r="F450" s="92" t="s">
        <v>25</v>
      </c>
      <c r="G450" s="96">
        <v>123593</v>
      </c>
      <c r="H450" s="96">
        <v>70846</v>
      </c>
      <c r="I450" s="97">
        <f t="shared" si="17"/>
        <v>57.322016619064186</v>
      </c>
      <c r="J450" s="140" t="s">
        <v>81</v>
      </c>
      <c r="K450" s="140"/>
    </row>
    <row r="451" spans="1:11" s="99" customFormat="1" ht="21" customHeight="1">
      <c r="A451" s="92"/>
      <c r="B451" s="93"/>
      <c r="C451" s="126"/>
      <c r="D451" s="93">
        <v>4120</v>
      </c>
      <c r="E451" s="95"/>
      <c r="F451" s="92" t="s">
        <v>26</v>
      </c>
      <c r="G451" s="96">
        <v>15541</v>
      </c>
      <c r="H451" s="96">
        <v>9369</v>
      </c>
      <c r="I451" s="97">
        <f t="shared" si="17"/>
        <v>60.28569590116466</v>
      </c>
      <c r="J451" s="140" t="s">
        <v>82</v>
      </c>
      <c r="K451" s="140"/>
    </row>
    <row r="452" spans="1:11" s="99" customFormat="1" ht="21.75" customHeight="1">
      <c r="A452" s="92"/>
      <c r="B452" s="93"/>
      <c r="C452" s="126"/>
      <c r="D452" s="93">
        <v>4210</v>
      </c>
      <c r="E452" s="95"/>
      <c r="F452" s="92" t="s">
        <v>27</v>
      </c>
      <c r="G452" s="96">
        <v>45600</v>
      </c>
      <c r="H452" s="96">
        <v>17840</v>
      </c>
      <c r="I452" s="97">
        <f t="shared" si="17"/>
        <v>39.122807017543856</v>
      </c>
      <c r="J452" s="140" t="s">
        <v>282</v>
      </c>
      <c r="K452" s="140"/>
    </row>
    <row r="453" spans="1:11" s="99" customFormat="1" ht="21" customHeight="1">
      <c r="A453" s="92"/>
      <c r="B453" s="93"/>
      <c r="C453" s="126"/>
      <c r="D453" s="93">
        <v>4260</v>
      </c>
      <c r="E453" s="95"/>
      <c r="F453" s="92" t="s">
        <v>31</v>
      </c>
      <c r="G453" s="96">
        <v>18000</v>
      </c>
      <c r="H453" s="96">
        <v>13193</v>
      </c>
      <c r="I453" s="97">
        <f t="shared" si="17"/>
        <v>73.29444444444444</v>
      </c>
      <c r="J453" s="141" t="s">
        <v>283</v>
      </c>
      <c r="K453" s="141"/>
    </row>
    <row r="454" spans="1:11" s="143" customFormat="1" ht="21" customHeight="1">
      <c r="A454" s="92"/>
      <c r="B454" s="93"/>
      <c r="C454" s="126"/>
      <c r="D454" s="93">
        <v>4270</v>
      </c>
      <c r="E454" s="95"/>
      <c r="F454" s="92" t="s">
        <v>32</v>
      </c>
      <c r="G454" s="96">
        <v>25500</v>
      </c>
      <c r="H454" s="96">
        <v>19022</v>
      </c>
      <c r="I454" s="97">
        <f t="shared" si="17"/>
        <v>74.59607843137255</v>
      </c>
      <c r="J454" s="140" t="s">
        <v>284</v>
      </c>
      <c r="K454" s="140"/>
    </row>
    <row r="455" spans="1:11" s="99" customFormat="1" ht="19.5" customHeight="1">
      <c r="A455" s="92"/>
      <c r="B455" s="93"/>
      <c r="C455" s="126"/>
      <c r="D455" s="93">
        <v>4300</v>
      </c>
      <c r="E455" s="95"/>
      <c r="F455" s="92" t="s">
        <v>34</v>
      </c>
      <c r="G455" s="96">
        <v>86520</v>
      </c>
      <c r="H455" s="96">
        <v>44879</v>
      </c>
      <c r="I455" s="97">
        <f t="shared" si="17"/>
        <v>51.871243643088306</v>
      </c>
      <c r="J455" s="140" t="s">
        <v>285</v>
      </c>
      <c r="K455" s="140"/>
    </row>
    <row r="456" spans="1:11" s="99" customFormat="1" ht="21" customHeight="1">
      <c r="A456" s="92"/>
      <c r="B456" s="93"/>
      <c r="C456" s="126"/>
      <c r="D456" s="93">
        <v>4410</v>
      </c>
      <c r="E456" s="95"/>
      <c r="F456" s="92" t="s">
        <v>71</v>
      </c>
      <c r="G456" s="96">
        <v>400</v>
      </c>
      <c r="H456" s="96">
        <v>199</v>
      </c>
      <c r="I456" s="116">
        <f t="shared" si="17"/>
        <v>49.75</v>
      </c>
      <c r="J456" s="140" t="s">
        <v>286</v>
      </c>
      <c r="K456" s="140"/>
    </row>
    <row r="457" spans="1:11" s="99" customFormat="1" ht="21" customHeight="1">
      <c r="A457" s="92"/>
      <c r="B457" s="95"/>
      <c r="C457" s="126"/>
      <c r="D457" s="127">
        <v>4430</v>
      </c>
      <c r="E457" s="95"/>
      <c r="F457" s="92" t="s">
        <v>39</v>
      </c>
      <c r="G457" s="96">
        <v>818</v>
      </c>
      <c r="H457" s="96">
        <v>818</v>
      </c>
      <c r="I457" s="97">
        <f t="shared" si="17"/>
        <v>100</v>
      </c>
      <c r="J457" s="140" t="s">
        <v>287</v>
      </c>
      <c r="K457" s="140"/>
    </row>
    <row r="458" spans="1:11" s="101" customFormat="1" ht="21" customHeight="1">
      <c r="A458" s="92"/>
      <c r="B458" s="95"/>
      <c r="C458" s="126"/>
      <c r="D458" s="127">
        <v>4440</v>
      </c>
      <c r="E458" s="95"/>
      <c r="F458" s="92" t="s">
        <v>41</v>
      </c>
      <c r="G458" s="96">
        <v>18905</v>
      </c>
      <c r="H458" s="96">
        <v>13826</v>
      </c>
      <c r="I458" s="97">
        <f t="shared" si="17"/>
        <v>73.13409151018249</v>
      </c>
      <c r="J458" s="142" t="s">
        <v>95</v>
      </c>
      <c r="K458" s="142"/>
    </row>
    <row r="459" spans="1:11" s="101" customFormat="1" ht="21" customHeight="1">
      <c r="A459" s="92"/>
      <c r="B459" s="95"/>
      <c r="C459" s="126"/>
      <c r="D459" s="127"/>
      <c r="E459" s="95"/>
      <c r="F459" s="92"/>
      <c r="G459" s="96"/>
      <c r="H459" s="96"/>
      <c r="I459" s="97"/>
      <c r="J459" s="162"/>
      <c r="K459" s="162"/>
    </row>
    <row r="460" spans="1:11" s="87" customFormat="1" ht="21" customHeight="1">
      <c r="A460" s="80" t="s">
        <v>288</v>
      </c>
      <c r="B460" s="80"/>
      <c r="C460" s="111"/>
      <c r="D460" s="80"/>
      <c r="E460" s="112"/>
      <c r="F460" s="80" t="s">
        <v>289</v>
      </c>
      <c r="G460" s="113">
        <f>SUM(G461:G474)/2</f>
        <v>520387</v>
      </c>
      <c r="H460" s="113">
        <f>SUM(H461:H474)/2</f>
        <v>279103</v>
      </c>
      <c r="I460" s="114">
        <f aca="true" t="shared" si="18" ref="I460:I474">H460/G460*100</f>
        <v>53.633737968089136</v>
      </c>
      <c r="J460" s="86"/>
      <c r="K460" s="86"/>
    </row>
    <row r="461" spans="1:11" s="91" customFormat="1" ht="21" customHeight="1">
      <c r="A461" s="57"/>
      <c r="B461" s="58"/>
      <c r="C461" s="59">
        <v>85407</v>
      </c>
      <c r="D461" s="58"/>
      <c r="E461" s="60"/>
      <c r="F461" s="57" t="s">
        <v>290</v>
      </c>
      <c r="G461" s="88">
        <f>SUM(G462:G472)</f>
        <v>520087</v>
      </c>
      <c r="H461" s="88">
        <f>SUM(H462:H472)</f>
        <v>279103</v>
      </c>
      <c r="I461" s="89">
        <f t="shared" si="18"/>
        <v>53.66467533316541</v>
      </c>
      <c r="J461" s="90"/>
      <c r="K461" s="90"/>
    </row>
    <row r="462" spans="1:11" s="143" customFormat="1" ht="21" customHeight="1">
      <c r="A462" s="92"/>
      <c r="B462" s="93"/>
      <c r="C462" s="175"/>
      <c r="D462" s="93">
        <v>3020</v>
      </c>
      <c r="E462" s="95"/>
      <c r="F462" s="92" t="s">
        <v>19</v>
      </c>
      <c r="G462" s="96">
        <v>2050</v>
      </c>
      <c r="H462" s="96">
        <v>0</v>
      </c>
      <c r="I462" s="97">
        <f t="shared" si="18"/>
        <v>0</v>
      </c>
      <c r="J462" s="140" t="s">
        <v>168</v>
      </c>
      <c r="K462" s="140"/>
    </row>
    <row r="463" spans="1:11" s="143" customFormat="1" ht="21" customHeight="1">
      <c r="A463" s="92"/>
      <c r="B463" s="93"/>
      <c r="C463" s="176"/>
      <c r="D463" s="93">
        <v>4010</v>
      </c>
      <c r="E463" s="95"/>
      <c r="F463" s="92" t="s">
        <v>78</v>
      </c>
      <c r="G463" s="96">
        <v>361186</v>
      </c>
      <c r="H463" s="96">
        <v>179468</v>
      </c>
      <c r="I463" s="97">
        <f t="shared" si="18"/>
        <v>49.688526133349576</v>
      </c>
      <c r="J463" s="140" t="s">
        <v>79</v>
      </c>
      <c r="K463" s="140"/>
    </row>
    <row r="464" spans="1:11" s="143" customFormat="1" ht="21" customHeight="1">
      <c r="A464" s="92"/>
      <c r="B464" s="93"/>
      <c r="C464" s="176"/>
      <c r="D464" s="93">
        <v>4040</v>
      </c>
      <c r="E464" s="95"/>
      <c r="F464" s="92" t="s">
        <v>23</v>
      </c>
      <c r="G464" s="96">
        <v>26942</v>
      </c>
      <c r="H464" s="96">
        <v>26942</v>
      </c>
      <c r="I464" s="97">
        <f t="shared" si="18"/>
        <v>100</v>
      </c>
      <c r="J464" s="140" t="s">
        <v>80</v>
      </c>
      <c r="K464" s="140"/>
    </row>
    <row r="465" spans="1:11" s="143" customFormat="1" ht="21" customHeight="1">
      <c r="A465" s="92"/>
      <c r="B465" s="93"/>
      <c r="C465" s="176"/>
      <c r="D465" s="93">
        <v>4110</v>
      </c>
      <c r="E465" s="95"/>
      <c r="F465" s="92" t="s">
        <v>25</v>
      </c>
      <c r="G465" s="96">
        <v>65104</v>
      </c>
      <c r="H465" s="96">
        <v>35564</v>
      </c>
      <c r="I465" s="97">
        <f t="shared" si="18"/>
        <v>54.62644384369624</v>
      </c>
      <c r="J465" s="140" t="s">
        <v>81</v>
      </c>
      <c r="K465" s="140"/>
    </row>
    <row r="466" spans="1:11" s="143" customFormat="1" ht="21" customHeight="1">
      <c r="A466" s="92"/>
      <c r="B466" s="93"/>
      <c r="C466" s="176"/>
      <c r="D466" s="93">
        <v>4120</v>
      </c>
      <c r="E466" s="95"/>
      <c r="F466" s="92" t="s">
        <v>26</v>
      </c>
      <c r="G466" s="96">
        <v>8187</v>
      </c>
      <c r="H466" s="96">
        <v>4847</v>
      </c>
      <c r="I466" s="97">
        <f t="shared" si="18"/>
        <v>59.20361548796873</v>
      </c>
      <c r="J466" s="140" t="s">
        <v>82</v>
      </c>
      <c r="K466" s="140"/>
    </row>
    <row r="467" spans="1:11" s="143" customFormat="1" ht="21" customHeight="1">
      <c r="A467" s="92"/>
      <c r="B467" s="93"/>
      <c r="C467" s="176"/>
      <c r="D467" s="93">
        <v>4210</v>
      </c>
      <c r="E467" s="95"/>
      <c r="F467" s="92" t="s">
        <v>27</v>
      </c>
      <c r="G467" s="96">
        <v>7844</v>
      </c>
      <c r="H467" s="96">
        <v>3123</v>
      </c>
      <c r="I467" s="97">
        <f t="shared" si="18"/>
        <v>39.81387047424783</v>
      </c>
      <c r="J467" s="140" t="s">
        <v>291</v>
      </c>
      <c r="K467" s="140"/>
    </row>
    <row r="468" spans="1:11" s="143" customFormat="1" ht="21" customHeight="1">
      <c r="A468" s="92"/>
      <c r="B468" s="93"/>
      <c r="C468" s="176"/>
      <c r="D468" s="93">
        <v>4240</v>
      </c>
      <c r="E468" s="95"/>
      <c r="F468" s="92" t="s">
        <v>29</v>
      </c>
      <c r="G468" s="96">
        <v>2652</v>
      </c>
      <c r="H468" s="96">
        <v>999</v>
      </c>
      <c r="I468" s="97">
        <f t="shared" si="18"/>
        <v>37.66968325791855</v>
      </c>
      <c r="J468" s="140" t="s">
        <v>162</v>
      </c>
      <c r="K468" s="140"/>
    </row>
    <row r="469" spans="1:11" s="99" customFormat="1" ht="21" customHeight="1">
      <c r="A469" s="92"/>
      <c r="B469" s="93"/>
      <c r="C469" s="176"/>
      <c r="D469" s="93">
        <v>4260</v>
      </c>
      <c r="E469" s="95"/>
      <c r="F469" s="92" t="s">
        <v>31</v>
      </c>
      <c r="G469" s="96">
        <v>14696</v>
      </c>
      <c r="H469" s="96">
        <v>10085</v>
      </c>
      <c r="I469" s="97">
        <f t="shared" si="18"/>
        <v>68.62411540555253</v>
      </c>
      <c r="J469" s="141" t="s">
        <v>283</v>
      </c>
      <c r="K469" s="141"/>
    </row>
    <row r="470" spans="1:11" s="143" customFormat="1" ht="21" customHeight="1">
      <c r="A470" s="92"/>
      <c r="B470" s="93"/>
      <c r="C470" s="176"/>
      <c r="D470" s="93">
        <v>4270</v>
      </c>
      <c r="E470" s="95"/>
      <c r="F470" s="92" t="s">
        <v>32</v>
      </c>
      <c r="G470" s="96">
        <v>4800</v>
      </c>
      <c r="H470" s="96">
        <v>0</v>
      </c>
      <c r="I470" s="97">
        <f t="shared" si="18"/>
        <v>0</v>
      </c>
      <c r="J470" s="140" t="s">
        <v>292</v>
      </c>
      <c r="K470" s="140"/>
    </row>
    <row r="471" spans="1:11" s="143" customFormat="1" ht="21" customHeight="1">
      <c r="A471" s="92"/>
      <c r="B471" s="93"/>
      <c r="C471" s="176"/>
      <c r="D471" s="93">
        <v>4300</v>
      </c>
      <c r="E471" s="95"/>
      <c r="F471" s="92" t="s">
        <v>34</v>
      </c>
      <c r="G471" s="96">
        <v>5389</v>
      </c>
      <c r="H471" s="96">
        <v>2228</v>
      </c>
      <c r="I471" s="116">
        <f t="shared" si="18"/>
        <v>41.34347745407311</v>
      </c>
      <c r="J471" s="140" t="s">
        <v>293</v>
      </c>
      <c r="K471" s="140"/>
    </row>
    <row r="472" spans="1:11" s="143" customFormat="1" ht="21" customHeight="1">
      <c r="A472" s="92"/>
      <c r="B472" s="93"/>
      <c r="C472" s="177"/>
      <c r="D472" s="93">
        <v>4440</v>
      </c>
      <c r="E472" s="95"/>
      <c r="F472" s="92" t="s">
        <v>41</v>
      </c>
      <c r="G472" s="96">
        <v>21237</v>
      </c>
      <c r="H472" s="96">
        <v>15847</v>
      </c>
      <c r="I472" s="97">
        <f t="shared" si="18"/>
        <v>74.6197673871074</v>
      </c>
      <c r="J472" s="140" t="s">
        <v>95</v>
      </c>
      <c r="K472" s="140"/>
    </row>
    <row r="473" spans="1:11" s="99" customFormat="1" ht="21" customHeight="1">
      <c r="A473" s="57"/>
      <c r="B473" s="58"/>
      <c r="C473" s="102">
        <v>80146</v>
      </c>
      <c r="D473" s="58"/>
      <c r="E473" s="60"/>
      <c r="F473" s="57" t="s">
        <v>294</v>
      </c>
      <c r="G473" s="88">
        <f>SUM(G474)</f>
        <v>300</v>
      </c>
      <c r="H473" s="136">
        <f>SUM(H474)</f>
        <v>0</v>
      </c>
      <c r="I473" s="63">
        <f t="shared" si="18"/>
        <v>0</v>
      </c>
      <c r="J473" s="103"/>
      <c r="K473" s="103"/>
    </row>
    <row r="474" spans="1:11" s="101" customFormat="1" ht="21" customHeight="1">
      <c r="A474" s="92"/>
      <c r="B474" s="93"/>
      <c r="C474" s="102"/>
      <c r="D474" s="93"/>
      <c r="E474" s="95"/>
      <c r="F474" s="92" t="s">
        <v>34</v>
      </c>
      <c r="G474" s="96">
        <v>300</v>
      </c>
      <c r="H474" s="120">
        <v>0</v>
      </c>
      <c r="I474" s="116">
        <f t="shared" si="18"/>
        <v>0</v>
      </c>
      <c r="J474" s="98" t="s">
        <v>295</v>
      </c>
      <c r="K474" s="98"/>
    </row>
    <row r="475" spans="1:11" s="99" customFormat="1" ht="21" customHeight="1">
      <c r="A475" s="57"/>
      <c r="B475" s="58"/>
      <c r="C475" s="59"/>
      <c r="D475" s="58"/>
      <c r="E475" s="60"/>
      <c r="F475" s="57"/>
      <c r="G475" s="88"/>
      <c r="H475" s="88"/>
      <c r="I475" s="89"/>
      <c r="J475" s="110"/>
      <c r="K475" s="110"/>
    </row>
    <row r="476" spans="1:11" s="87" customFormat="1" ht="21" customHeight="1">
      <c r="A476" s="80" t="s">
        <v>296</v>
      </c>
      <c r="B476" s="80"/>
      <c r="C476" s="111"/>
      <c r="D476" s="80"/>
      <c r="E476" s="112"/>
      <c r="F476" s="80" t="s">
        <v>297</v>
      </c>
      <c r="G476" s="113">
        <f>SUM(G477:G491)/2</f>
        <v>655574</v>
      </c>
      <c r="H476" s="113">
        <f>SUM(H477:H491)/2</f>
        <v>362674</v>
      </c>
      <c r="I476" s="114">
        <f aca="true" t="shared" si="19" ref="I476:I491">H476/G476*100</f>
        <v>55.3215960364505</v>
      </c>
      <c r="J476" s="86"/>
      <c r="K476" s="86"/>
    </row>
    <row r="477" spans="1:11" s="91" customFormat="1" ht="30.75" customHeight="1">
      <c r="A477" s="57"/>
      <c r="B477" s="58"/>
      <c r="C477" s="59">
        <v>85406</v>
      </c>
      <c r="D477" s="58"/>
      <c r="E477" s="60"/>
      <c r="F477" s="57" t="s">
        <v>298</v>
      </c>
      <c r="G477" s="88">
        <f>SUM(G478:G489)</f>
        <v>654474</v>
      </c>
      <c r="H477" s="88">
        <f>SUM(H478:H489)</f>
        <v>362674</v>
      </c>
      <c r="I477" s="89">
        <f t="shared" si="19"/>
        <v>55.41457720245572</v>
      </c>
      <c r="J477" s="90"/>
      <c r="K477" s="90"/>
    </row>
    <row r="478" spans="1:11" s="99" customFormat="1" ht="21" customHeight="1">
      <c r="A478" s="92"/>
      <c r="B478" s="93"/>
      <c r="C478" s="94"/>
      <c r="D478" s="93">
        <v>3020</v>
      </c>
      <c r="E478" s="95"/>
      <c r="F478" s="92" t="s">
        <v>61</v>
      </c>
      <c r="G478" s="96">
        <v>1120</v>
      </c>
      <c r="H478" s="96">
        <v>0</v>
      </c>
      <c r="I478" s="97">
        <f t="shared" si="19"/>
        <v>0</v>
      </c>
      <c r="J478" s="140" t="s">
        <v>299</v>
      </c>
      <c r="K478" s="140"/>
    </row>
    <row r="479" spans="1:14" s="99" customFormat="1" ht="21" customHeight="1">
      <c r="A479" s="92"/>
      <c r="B479" s="93"/>
      <c r="C479" s="100"/>
      <c r="D479" s="93">
        <v>4010</v>
      </c>
      <c r="E479" s="95"/>
      <c r="F479" s="92" t="s">
        <v>78</v>
      </c>
      <c r="G479" s="96">
        <v>432769</v>
      </c>
      <c r="H479" s="96">
        <v>224569</v>
      </c>
      <c r="I479" s="97">
        <f t="shared" si="19"/>
        <v>51.891193685314796</v>
      </c>
      <c r="J479" s="140" t="s">
        <v>78</v>
      </c>
      <c r="K479" s="140"/>
      <c r="M479" s="119"/>
      <c r="N479" s="119"/>
    </row>
    <row r="480" spans="1:14" s="99" customFormat="1" ht="21" customHeight="1">
      <c r="A480" s="92"/>
      <c r="B480" s="93"/>
      <c r="C480" s="100"/>
      <c r="D480" s="93">
        <v>4040</v>
      </c>
      <c r="E480" s="95"/>
      <c r="F480" s="92" t="s">
        <v>227</v>
      </c>
      <c r="G480" s="96">
        <v>35020</v>
      </c>
      <c r="H480" s="96">
        <v>34642</v>
      </c>
      <c r="I480" s="97">
        <f t="shared" si="19"/>
        <v>98.92061679040548</v>
      </c>
      <c r="J480" s="140" t="s">
        <v>300</v>
      </c>
      <c r="K480" s="140"/>
      <c r="M480" s="119"/>
      <c r="N480" s="119"/>
    </row>
    <row r="481" spans="1:14" s="99" customFormat="1" ht="21" customHeight="1">
      <c r="A481" s="92"/>
      <c r="B481" s="93"/>
      <c r="C481" s="100"/>
      <c r="D481" s="93">
        <v>4110</v>
      </c>
      <c r="E481" s="95"/>
      <c r="F481" s="92" t="s">
        <v>25</v>
      </c>
      <c r="G481" s="96">
        <v>78121</v>
      </c>
      <c r="H481" s="96">
        <v>44205</v>
      </c>
      <c r="I481" s="97">
        <f t="shared" si="19"/>
        <v>56.58529716721497</v>
      </c>
      <c r="J481" s="140" t="s">
        <v>301</v>
      </c>
      <c r="K481" s="140"/>
      <c r="M481" s="119"/>
      <c r="N481" s="119"/>
    </row>
    <row r="482" spans="1:14" s="99" customFormat="1" ht="21" customHeight="1">
      <c r="A482" s="92"/>
      <c r="B482" s="93"/>
      <c r="C482" s="100"/>
      <c r="D482" s="93">
        <v>4120</v>
      </c>
      <c r="E482" s="95"/>
      <c r="F482" s="92" t="s">
        <v>26</v>
      </c>
      <c r="G482" s="96">
        <v>9824</v>
      </c>
      <c r="H482" s="96">
        <v>6117</v>
      </c>
      <c r="I482" s="97">
        <f t="shared" si="19"/>
        <v>62.26587947882736</v>
      </c>
      <c r="J482" s="140" t="s">
        <v>26</v>
      </c>
      <c r="K482" s="140"/>
      <c r="M482" s="119"/>
      <c r="N482" s="119"/>
    </row>
    <row r="483" spans="1:14" s="99" customFormat="1" ht="21" customHeight="1">
      <c r="A483" s="92"/>
      <c r="B483" s="93"/>
      <c r="C483" s="100"/>
      <c r="D483" s="93">
        <v>4210</v>
      </c>
      <c r="E483" s="95"/>
      <c r="F483" s="92" t="s">
        <v>27</v>
      </c>
      <c r="G483" s="96">
        <v>5390</v>
      </c>
      <c r="H483" s="96">
        <v>611</v>
      </c>
      <c r="I483" s="97">
        <f t="shared" si="19"/>
        <v>11.335807050092765</v>
      </c>
      <c r="J483" s="140" t="s">
        <v>302</v>
      </c>
      <c r="K483" s="140"/>
      <c r="M483" s="119"/>
      <c r="N483" s="119"/>
    </row>
    <row r="484" spans="1:14" s="99" customFormat="1" ht="21" customHeight="1">
      <c r="A484" s="92"/>
      <c r="B484" s="93"/>
      <c r="C484" s="100"/>
      <c r="D484" s="93">
        <v>4240</v>
      </c>
      <c r="E484" s="95"/>
      <c r="F484" s="92" t="s">
        <v>29</v>
      </c>
      <c r="G484" s="96">
        <v>6000</v>
      </c>
      <c r="H484" s="96">
        <v>138</v>
      </c>
      <c r="I484" s="97">
        <f t="shared" si="19"/>
        <v>2.3</v>
      </c>
      <c r="J484" s="140" t="s">
        <v>303</v>
      </c>
      <c r="K484" s="140"/>
      <c r="M484" s="119"/>
      <c r="N484" s="119"/>
    </row>
    <row r="485" spans="1:14" s="99" customFormat="1" ht="21" customHeight="1">
      <c r="A485" s="92"/>
      <c r="B485" s="93"/>
      <c r="C485" s="100"/>
      <c r="D485" s="93">
        <v>4260</v>
      </c>
      <c r="E485" s="95"/>
      <c r="F485" s="92" t="s">
        <v>31</v>
      </c>
      <c r="G485" s="96">
        <v>17000</v>
      </c>
      <c r="H485" s="96">
        <v>5391</v>
      </c>
      <c r="I485" s="97">
        <f t="shared" si="19"/>
        <v>31.711764705882352</v>
      </c>
      <c r="J485" s="140" t="s">
        <v>304</v>
      </c>
      <c r="K485" s="140"/>
      <c r="M485" s="119"/>
      <c r="N485" s="119"/>
    </row>
    <row r="486" spans="1:14" s="99" customFormat="1" ht="21" customHeight="1">
      <c r="A486" s="92"/>
      <c r="B486" s="93"/>
      <c r="C486" s="100"/>
      <c r="D486" s="93">
        <v>4270</v>
      </c>
      <c r="E486" s="95"/>
      <c r="F486" s="121" t="s">
        <v>32</v>
      </c>
      <c r="G486" s="122">
        <v>9600</v>
      </c>
      <c r="H486" s="122">
        <v>9511</v>
      </c>
      <c r="I486" s="133">
        <f t="shared" si="19"/>
        <v>99.07291666666667</v>
      </c>
      <c r="J486" s="142"/>
      <c r="K486" s="142"/>
      <c r="M486" s="119"/>
      <c r="N486" s="119"/>
    </row>
    <row r="487" spans="1:14" s="99" customFormat="1" ht="33" customHeight="1">
      <c r="A487" s="92"/>
      <c r="B487" s="93"/>
      <c r="C487" s="100"/>
      <c r="D487" s="93">
        <v>4300</v>
      </c>
      <c r="E487" s="95"/>
      <c r="F487" s="92" t="s">
        <v>34</v>
      </c>
      <c r="G487" s="96">
        <v>25860</v>
      </c>
      <c r="H487" s="96">
        <v>12314</v>
      </c>
      <c r="I487" s="97">
        <f t="shared" si="19"/>
        <v>47.61794276875484</v>
      </c>
      <c r="J487" s="140" t="s">
        <v>305</v>
      </c>
      <c r="K487" s="140"/>
      <c r="M487" s="119"/>
      <c r="N487" s="119"/>
    </row>
    <row r="488" spans="1:11" s="99" customFormat="1" ht="21" customHeight="1">
      <c r="A488" s="92"/>
      <c r="B488" s="93"/>
      <c r="C488" s="100"/>
      <c r="D488" s="93">
        <v>4410</v>
      </c>
      <c r="E488" s="95"/>
      <c r="F488" s="92" t="s">
        <v>71</v>
      </c>
      <c r="G488" s="96">
        <v>360</v>
      </c>
      <c r="H488" s="96">
        <v>176</v>
      </c>
      <c r="I488" s="97">
        <f t="shared" si="19"/>
        <v>48.888888888888886</v>
      </c>
      <c r="J488" s="140" t="s">
        <v>306</v>
      </c>
      <c r="K488" s="140"/>
    </row>
    <row r="489" spans="1:11" s="99" customFormat="1" ht="21" customHeight="1">
      <c r="A489" s="92"/>
      <c r="B489" s="95"/>
      <c r="C489" s="100"/>
      <c r="D489" s="127">
        <v>4440</v>
      </c>
      <c r="E489" s="95"/>
      <c r="F489" s="92" t="s">
        <v>41</v>
      </c>
      <c r="G489" s="96">
        <v>33410</v>
      </c>
      <c r="H489" s="96">
        <v>25000</v>
      </c>
      <c r="I489" s="97">
        <f t="shared" si="19"/>
        <v>74.827895839569</v>
      </c>
      <c r="J489" s="140" t="s">
        <v>307</v>
      </c>
      <c r="K489" s="140"/>
    </row>
    <row r="490" spans="1:11" s="99" customFormat="1" ht="21" customHeight="1">
      <c r="A490" s="57"/>
      <c r="B490" s="60"/>
      <c r="C490" s="100">
        <v>85446</v>
      </c>
      <c r="D490" s="132"/>
      <c r="E490" s="60"/>
      <c r="F490" s="57" t="s">
        <v>294</v>
      </c>
      <c r="G490" s="88">
        <f>SUM(G491)</f>
        <v>1100</v>
      </c>
      <c r="H490" s="88">
        <f>SUM(H491)</f>
        <v>0</v>
      </c>
      <c r="I490" s="89">
        <f t="shared" si="19"/>
        <v>0</v>
      </c>
      <c r="J490" s="144"/>
      <c r="K490" s="144"/>
    </row>
    <row r="491" spans="1:11" s="99" customFormat="1" ht="21" customHeight="1">
      <c r="A491" s="92"/>
      <c r="B491" s="95"/>
      <c r="C491" s="100"/>
      <c r="D491" s="127">
        <v>4300</v>
      </c>
      <c r="E491" s="95"/>
      <c r="F491" s="92" t="s">
        <v>308</v>
      </c>
      <c r="G491" s="96">
        <v>1100</v>
      </c>
      <c r="H491" s="96">
        <v>0</v>
      </c>
      <c r="I491" s="97">
        <f t="shared" si="19"/>
        <v>0</v>
      </c>
      <c r="J491" s="142" t="s">
        <v>309</v>
      </c>
      <c r="K491" s="142"/>
    </row>
    <row r="492" spans="1:11" s="99" customFormat="1" ht="21" customHeight="1">
      <c r="A492" s="92"/>
      <c r="B492" s="95"/>
      <c r="C492" s="100"/>
      <c r="D492" s="127"/>
      <c r="E492" s="95"/>
      <c r="F492" s="92"/>
      <c r="G492" s="96"/>
      <c r="H492" s="96"/>
      <c r="I492" s="97"/>
      <c r="J492" s="142"/>
      <c r="K492" s="142"/>
    </row>
    <row r="493" spans="1:50" s="91" customFormat="1" ht="21" customHeight="1">
      <c r="A493" s="148" t="s">
        <v>310</v>
      </c>
      <c r="B493" s="148"/>
      <c r="C493" s="210"/>
      <c r="D493" s="148"/>
      <c r="E493" s="211"/>
      <c r="F493" s="80" t="s">
        <v>311</v>
      </c>
      <c r="G493" s="113">
        <f>SUM(G494:G502)/2</f>
        <v>33588</v>
      </c>
      <c r="H493" s="113">
        <f>SUM(H494:H502)/2</f>
        <v>13754</v>
      </c>
      <c r="I493" s="212">
        <f>H493/G493*100</f>
        <v>40.949148505418606</v>
      </c>
      <c r="J493" s="86"/>
      <c r="K493" s="86"/>
      <c r="L493" s="194"/>
      <c r="M493" s="194"/>
      <c r="N493" s="194"/>
      <c r="O493" s="194"/>
      <c r="P493" s="194"/>
      <c r="Q493" s="194"/>
      <c r="R493" s="194"/>
      <c r="S493" s="194"/>
      <c r="T493" s="194"/>
      <c r="V493" s="194"/>
      <c r="W493" s="194"/>
      <c r="X493" s="194"/>
      <c r="Y493" s="194"/>
      <c r="Z493" s="194"/>
      <c r="AA493" s="194"/>
      <c r="AB493" s="194"/>
      <c r="AC493" s="194"/>
      <c r="AD493" s="194"/>
      <c r="AE493" s="194"/>
      <c r="AF493" s="194"/>
      <c r="AG493" s="194"/>
      <c r="AH493" s="194"/>
      <c r="AI493" s="194"/>
      <c r="AJ493" s="194"/>
      <c r="AK493" s="194"/>
      <c r="AL493" s="194"/>
      <c r="AM493" s="194"/>
      <c r="AN493" s="194"/>
      <c r="AO493" s="194"/>
      <c r="AP493" s="194"/>
      <c r="AQ493" s="194"/>
      <c r="AR493" s="194"/>
      <c r="AS493" s="194"/>
      <c r="AT493" s="194"/>
      <c r="AU493" s="194"/>
      <c r="AV493" s="194"/>
      <c r="AW493" s="194"/>
      <c r="AX493" s="194"/>
    </row>
    <row r="494" spans="1:50" s="119" customFormat="1" ht="21" customHeight="1">
      <c r="A494" s="213"/>
      <c r="B494" s="214"/>
      <c r="C494" s="215">
        <v>71015</v>
      </c>
      <c r="D494" s="216"/>
      <c r="E494" s="217"/>
      <c r="F494" s="57" t="s">
        <v>312</v>
      </c>
      <c r="G494" s="88">
        <f>SUM(G495:G502)</f>
        <v>33588</v>
      </c>
      <c r="H494" s="88">
        <f>SUM(H495:H502)</f>
        <v>13754</v>
      </c>
      <c r="I494" s="218">
        <f aca="true" t="shared" si="20" ref="I494:I499">H494/G494*100</f>
        <v>40.949148505418606</v>
      </c>
      <c r="J494" s="90"/>
      <c r="K494" s="90"/>
      <c r="L494" s="197"/>
      <c r="M494" s="197"/>
      <c r="N494" s="197"/>
      <c r="O494" s="197"/>
      <c r="P494" s="197"/>
      <c r="Q494" s="197"/>
      <c r="R494" s="197"/>
      <c r="S494" s="197"/>
      <c r="T494" s="197"/>
      <c r="V494" s="197"/>
      <c r="W494" s="197"/>
      <c r="X494" s="197"/>
      <c r="Y494" s="197"/>
      <c r="Z494" s="197"/>
      <c r="AA494" s="197"/>
      <c r="AB494" s="197"/>
      <c r="AC494" s="197"/>
      <c r="AD494" s="197"/>
      <c r="AE494" s="197"/>
      <c r="AF494" s="197"/>
      <c r="AG494" s="197"/>
      <c r="AH494" s="197"/>
      <c r="AI494" s="197"/>
      <c r="AJ494" s="197"/>
      <c r="AK494" s="197"/>
      <c r="AL494" s="197"/>
      <c r="AM494" s="197"/>
      <c r="AN494" s="197"/>
      <c r="AO494" s="197"/>
      <c r="AP494" s="197"/>
      <c r="AQ494" s="197"/>
      <c r="AR494" s="197"/>
      <c r="AS494" s="197"/>
      <c r="AT494" s="197"/>
      <c r="AU494" s="197"/>
      <c r="AV494" s="197"/>
      <c r="AW494" s="197"/>
      <c r="AX494" s="197"/>
    </row>
    <row r="495" spans="1:50" s="119" customFormat="1" ht="21" customHeight="1">
      <c r="A495" s="219"/>
      <c r="B495" s="220"/>
      <c r="C495" s="221"/>
      <c r="D495" s="222">
        <v>4040</v>
      </c>
      <c r="E495" s="223"/>
      <c r="F495" s="92" t="s">
        <v>23</v>
      </c>
      <c r="G495" s="96">
        <v>690</v>
      </c>
      <c r="H495" s="120">
        <v>0</v>
      </c>
      <c r="I495" s="224">
        <f t="shared" si="20"/>
        <v>0</v>
      </c>
      <c r="J495" s="98" t="s">
        <v>313</v>
      </c>
      <c r="K495" s="98"/>
      <c r="L495" s="197"/>
      <c r="M495" s="197"/>
      <c r="N495" s="197"/>
      <c r="O495" s="197"/>
      <c r="P495" s="197"/>
      <c r="Q495" s="197"/>
      <c r="R495" s="197"/>
      <c r="S495" s="197"/>
      <c r="T495" s="197"/>
      <c r="V495" s="197"/>
      <c r="W495" s="197"/>
      <c r="X495" s="197"/>
      <c r="Y495" s="197"/>
      <c r="Z495" s="197"/>
      <c r="AA495" s="197"/>
      <c r="AB495" s="197"/>
      <c r="AC495" s="197"/>
      <c r="AD495" s="197"/>
      <c r="AE495" s="197"/>
      <c r="AF495" s="197"/>
      <c r="AG495" s="197"/>
      <c r="AH495" s="197"/>
      <c r="AI495" s="197"/>
      <c r="AJ495" s="197"/>
      <c r="AK495" s="197"/>
      <c r="AL495" s="197"/>
      <c r="AM495" s="197"/>
      <c r="AN495" s="197"/>
      <c r="AO495" s="197"/>
      <c r="AP495" s="197"/>
      <c r="AQ495" s="197"/>
      <c r="AR495" s="197"/>
      <c r="AS495" s="197"/>
      <c r="AT495" s="197"/>
      <c r="AU495" s="197"/>
      <c r="AV495" s="197"/>
      <c r="AW495" s="197"/>
      <c r="AX495" s="197"/>
    </row>
    <row r="496" spans="1:50" s="119" customFormat="1" ht="21" customHeight="1">
      <c r="A496" s="219"/>
      <c r="B496" s="220"/>
      <c r="C496" s="221"/>
      <c r="D496" s="222">
        <v>4110</v>
      </c>
      <c r="E496" s="223"/>
      <c r="F496" s="92" t="s">
        <v>25</v>
      </c>
      <c r="G496" s="96">
        <v>18235</v>
      </c>
      <c r="H496" s="120">
        <v>9153</v>
      </c>
      <c r="I496" s="224">
        <f t="shared" si="20"/>
        <v>50.19468055936386</v>
      </c>
      <c r="J496" s="98"/>
      <c r="K496" s="98"/>
      <c r="L496" s="197"/>
      <c r="M496" s="197"/>
      <c r="N496" s="197"/>
      <c r="O496" s="197"/>
      <c r="P496" s="197"/>
      <c r="Q496" s="197"/>
      <c r="R496" s="197"/>
      <c r="S496" s="197"/>
      <c r="T496" s="197"/>
      <c r="V496" s="197"/>
      <c r="W496" s="197"/>
      <c r="X496" s="197"/>
      <c r="Y496" s="197"/>
      <c r="Z496" s="197"/>
      <c r="AA496" s="197"/>
      <c r="AB496" s="197"/>
      <c r="AC496" s="197"/>
      <c r="AD496" s="197"/>
      <c r="AE496" s="197"/>
      <c r="AF496" s="197"/>
      <c r="AG496" s="197"/>
      <c r="AH496" s="197"/>
      <c r="AI496" s="197"/>
      <c r="AJ496" s="197"/>
      <c r="AK496" s="197"/>
      <c r="AL496" s="197"/>
      <c r="AM496" s="197"/>
      <c r="AN496" s="197"/>
      <c r="AO496" s="197"/>
      <c r="AP496" s="197"/>
      <c r="AQ496" s="197"/>
      <c r="AR496" s="197"/>
      <c r="AS496" s="197"/>
      <c r="AT496" s="197"/>
      <c r="AU496" s="197"/>
      <c r="AV496" s="197"/>
      <c r="AW496" s="197"/>
      <c r="AX496" s="197"/>
    </row>
    <row r="497" spans="1:50" s="119" customFormat="1" ht="21" customHeight="1">
      <c r="A497" s="219"/>
      <c r="B497" s="220"/>
      <c r="C497" s="221"/>
      <c r="D497" s="222">
        <v>4120</v>
      </c>
      <c r="E497" s="223"/>
      <c r="F497" s="92" t="s">
        <v>26</v>
      </c>
      <c r="G497" s="96">
        <v>2498</v>
      </c>
      <c r="H497" s="120">
        <v>1301</v>
      </c>
      <c r="I497" s="224">
        <f t="shared" si="20"/>
        <v>52.081665332265814</v>
      </c>
      <c r="J497" s="98"/>
      <c r="K497" s="98"/>
      <c r="L497" s="197"/>
      <c r="M497" s="197"/>
      <c r="N497" s="197"/>
      <c r="O497" s="197"/>
      <c r="P497" s="197"/>
      <c r="Q497" s="197"/>
      <c r="R497" s="197"/>
      <c r="S497" s="197"/>
      <c r="T497" s="197"/>
      <c r="V497" s="197"/>
      <c r="W497" s="197"/>
      <c r="X497" s="197"/>
      <c r="Y497" s="197"/>
      <c r="Z497" s="197"/>
      <c r="AA497" s="197"/>
      <c r="AB497" s="197"/>
      <c r="AC497" s="197"/>
      <c r="AD497" s="197"/>
      <c r="AE497" s="197"/>
      <c r="AF497" s="197"/>
      <c r="AG497" s="197"/>
      <c r="AH497" s="197"/>
      <c r="AI497" s="197"/>
      <c r="AJ497" s="197"/>
      <c r="AK497" s="197"/>
      <c r="AL497" s="197"/>
      <c r="AM497" s="197"/>
      <c r="AN497" s="197"/>
      <c r="AO497" s="197"/>
      <c r="AP497" s="197"/>
      <c r="AQ497" s="197"/>
      <c r="AR497" s="197"/>
      <c r="AS497" s="197"/>
      <c r="AT497" s="197"/>
      <c r="AU497" s="197"/>
      <c r="AV497" s="197"/>
      <c r="AW497" s="197"/>
      <c r="AX497" s="197"/>
    </row>
    <row r="498" spans="1:50" s="119" customFormat="1" ht="21" customHeight="1">
      <c r="A498" s="219"/>
      <c r="B498" s="220"/>
      <c r="C498" s="221"/>
      <c r="D498" s="222">
        <v>4210</v>
      </c>
      <c r="E498" s="223"/>
      <c r="F498" s="92" t="s">
        <v>27</v>
      </c>
      <c r="G498" s="96">
        <v>2000</v>
      </c>
      <c r="H498" s="120">
        <v>0</v>
      </c>
      <c r="I498" s="224">
        <f t="shared" si="20"/>
        <v>0</v>
      </c>
      <c r="J498" s="98"/>
      <c r="K498" s="98"/>
      <c r="L498" s="197"/>
      <c r="M498" s="197"/>
      <c r="N498" s="197"/>
      <c r="O498" s="197"/>
      <c r="P498" s="197"/>
      <c r="Q498" s="197"/>
      <c r="R498" s="197"/>
      <c r="S498" s="197"/>
      <c r="T498" s="197"/>
      <c r="V498" s="197"/>
      <c r="W498" s="197"/>
      <c r="X498" s="197"/>
      <c r="Y498" s="197"/>
      <c r="Z498" s="197"/>
      <c r="AA498" s="197"/>
      <c r="AB498" s="197"/>
      <c r="AC498" s="197"/>
      <c r="AD498" s="197"/>
      <c r="AE498" s="197"/>
      <c r="AF498" s="197"/>
      <c r="AG498" s="197"/>
      <c r="AH498" s="197"/>
      <c r="AI498" s="197"/>
      <c r="AJ498" s="197"/>
      <c r="AK498" s="197"/>
      <c r="AL498" s="197"/>
      <c r="AM498" s="197"/>
      <c r="AN498" s="197"/>
      <c r="AO498" s="197"/>
      <c r="AP498" s="197"/>
      <c r="AQ498" s="197"/>
      <c r="AR498" s="197"/>
      <c r="AS498" s="197"/>
      <c r="AT498" s="197"/>
      <c r="AU498" s="197"/>
      <c r="AV498" s="197"/>
      <c r="AW498" s="197"/>
      <c r="AX498" s="197"/>
    </row>
    <row r="499" spans="1:14" s="99" customFormat="1" ht="21" customHeight="1">
      <c r="A499" s="92"/>
      <c r="B499" s="93"/>
      <c r="C499" s="100"/>
      <c r="D499" s="93">
        <v>4260</v>
      </c>
      <c r="E499" s="95"/>
      <c r="F499" s="92" t="s">
        <v>31</v>
      </c>
      <c r="G499" s="96">
        <v>2600</v>
      </c>
      <c r="H499" s="96">
        <v>1596</v>
      </c>
      <c r="I499" s="97">
        <f t="shared" si="20"/>
        <v>61.38461538461538</v>
      </c>
      <c r="J499" s="140"/>
      <c r="K499" s="140"/>
      <c r="M499" s="119"/>
      <c r="N499" s="119"/>
    </row>
    <row r="500" spans="1:50" s="119" customFormat="1" ht="21" customHeight="1">
      <c r="A500" s="219"/>
      <c r="B500" s="220"/>
      <c r="C500" s="221"/>
      <c r="D500" s="222">
        <v>4300</v>
      </c>
      <c r="E500" s="223"/>
      <c r="F500" s="92" t="s">
        <v>34</v>
      </c>
      <c r="G500" s="96">
        <v>2100</v>
      </c>
      <c r="H500" s="120">
        <v>577</v>
      </c>
      <c r="I500" s="224">
        <f>H500/G500*100</f>
        <v>27.476190476190474</v>
      </c>
      <c r="J500" s="98"/>
      <c r="K500" s="98"/>
      <c r="L500" s="197"/>
      <c r="M500" s="197"/>
      <c r="N500" s="197"/>
      <c r="O500" s="197"/>
      <c r="P500" s="197"/>
      <c r="Q500" s="197"/>
      <c r="R500" s="197"/>
      <c r="S500" s="197"/>
      <c r="T500" s="197"/>
      <c r="V500" s="197"/>
      <c r="W500" s="197"/>
      <c r="X500" s="197"/>
      <c r="Y500" s="197"/>
      <c r="Z500" s="197"/>
      <c r="AA500" s="197"/>
      <c r="AB500" s="197"/>
      <c r="AC500" s="197"/>
      <c r="AD500" s="197"/>
      <c r="AE500" s="197"/>
      <c r="AF500" s="197"/>
      <c r="AG500" s="197"/>
      <c r="AH500" s="197"/>
      <c r="AI500" s="197"/>
      <c r="AJ500" s="197"/>
      <c r="AK500" s="197"/>
      <c r="AL500" s="197"/>
      <c r="AM500" s="197"/>
      <c r="AN500" s="197"/>
      <c r="AO500" s="197"/>
      <c r="AP500" s="197"/>
      <c r="AQ500" s="197"/>
      <c r="AR500" s="197"/>
      <c r="AS500" s="197"/>
      <c r="AT500" s="197"/>
      <c r="AU500" s="197"/>
      <c r="AV500" s="197"/>
      <c r="AW500" s="197"/>
      <c r="AX500" s="197"/>
    </row>
    <row r="501" spans="1:50" s="119" customFormat="1" ht="21" customHeight="1">
      <c r="A501" s="219"/>
      <c r="B501" s="220"/>
      <c r="C501" s="221"/>
      <c r="D501" s="222">
        <v>4410</v>
      </c>
      <c r="E501" s="223"/>
      <c r="F501" s="92" t="s">
        <v>71</v>
      </c>
      <c r="G501" s="96">
        <v>3600</v>
      </c>
      <c r="H501" s="120">
        <v>1127</v>
      </c>
      <c r="I501" s="224">
        <f>H501/G501*100</f>
        <v>31.305555555555554</v>
      </c>
      <c r="J501" s="98"/>
      <c r="K501" s="98"/>
      <c r="L501" s="197"/>
      <c r="M501" s="197"/>
      <c r="N501" s="197"/>
      <c r="O501" s="197"/>
      <c r="P501" s="197"/>
      <c r="Q501" s="197"/>
      <c r="R501" s="197"/>
      <c r="S501" s="197"/>
      <c r="T501" s="197"/>
      <c r="V501" s="197"/>
      <c r="W501" s="197"/>
      <c r="X501" s="197"/>
      <c r="Y501" s="197"/>
      <c r="Z501" s="197"/>
      <c r="AA501" s="197"/>
      <c r="AB501" s="197"/>
      <c r="AC501" s="197"/>
      <c r="AD501" s="197"/>
      <c r="AE501" s="197"/>
      <c r="AF501" s="197"/>
      <c r="AG501" s="197"/>
      <c r="AH501" s="197"/>
      <c r="AI501" s="197"/>
      <c r="AJ501" s="197"/>
      <c r="AK501" s="197"/>
      <c r="AL501" s="197"/>
      <c r="AM501" s="197"/>
      <c r="AN501" s="197"/>
      <c r="AO501" s="197"/>
      <c r="AP501" s="197"/>
      <c r="AQ501" s="197"/>
      <c r="AR501" s="197"/>
      <c r="AS501" s="197"/>
      <c r="AT501" s="197"/>
      <c r="AU501" s="197"/>
      <c r="AV501" s="197"/>
      <c r="AW501" s="197"/>
      <c r="AX501" s="197"/>
    </row>
    <row r="502" spans="1:11" s="99" customFormat="1" ht="21" customHeight="1">
      <c r="A502" s="92"/>
      <c r="B502" s="95"/>
      <c r="C502" s="100"/>
      <c r="D502" s="127">
        <v>4440</v>
      </c>
      <c r="E502" s="95"/>
      <c r="F502" s="92" t="s">
        <v>41</v>
      </c>
      <c r="G502" s="96">
        <v>1865</v>
      </c>
      <c r="H502" s="96">
        <v>0</v>
      </c>
      <c r="I502" s="97">
        <f>H502/G502*100</f>
        <v>0</v>
      </c>
      <c r="J502" s="140"/>
      <c r="K502" s="140"/>
    </row>
    <row r="503" spans="1:11" s="99" customFormat="1" ht="21" customHeight="1">
      <c r="A503" s="57"/>
      <c r="B503" s="58"/>
      <c r="C503" s="59"/>
      <c r="D503" s="58"/>
      <c r="E503" s="60"/>
      <c r="F503" s="57"/>
      <c r="G503" s="88"/>
      <c r="H503" s="88"/>
      <c r="I503" s="89"/>
      <c r="J503" s="110"/>
      <c r="K503" s="110"/>
    </row>
    <row r="504" spans="1:50" s="91" customFormat="1" ht="21" customHeight="1">
      <c r="A504" s="148" t="s">
        <v>314</v>
      </c>
      <c r="B504" s="148"/>
      <c r="C504" s="210"/>
      <c r="D504" s="148"/>
      <c r="E504" s="211"/>
      <c r="F504" s="80" t="s">
        <v>315</v>
      </c>
      <c r="G504" s="113">
        <f>SUM(G505:G515)/2</f>
        <v>265106</v>
      </c>
      <c r="H504" s="113">
        <f>SUM(H505:H515)/2</f>
        <v>157970</v>
      </c>
      <c r="I504" s="212">
        <f>H504/G504*100</f>
        <v>59.58748576041282</v>
      </c>
      <c r="J504" s="86"/>
      <c r="K504" s="86"/>
      <c r="L504" s="194"/>
      <c r="M504" s="194"/>
      <c r="N504" s="194"/>
      <c r="O504" s="194"/>
      <c r="P504" s="194"/>
      <c r="Q504" s="194"/>
      <c r="R504" s="194"/>
      <c r="S504" s="194"/>
      <c r="T504" s="194"/>
      <c r="V504" s="194"/>
      <c r="W504" s="194"/>
      <c r="X504" s="194"/>
      <c r="Y504" s="194"/>
      <c r="Z504" s="194"/>
      <c r="AA504" s="194"/>
      <c r="AB504" s="194"/>
      <c r="AC504" s="194"/>
      <c r="AD504" s="194"/>
      <c r="AE504" s="194"/>
      <c r="AF504" s="194"/>
      <c r="AG504" s="194"/>
      <c r="AH504" s="194"/>
      <c r="AI504" s="194"/>
      <c r="AJ504" s="194"/>
      <c r="AK504" s="194"/>
      <c r="AL504" s="194"/>
      <c r="AM504" s="194"/>
      <c r="AN504" s="194"/>
      <c r="AO504" s="194"/>
      <c r="AP504" s="194"/>
      <c r="AQ504" s="194"/>
      <c r="AR504" s="194"/>
      <c r="AS504" s="194"/>
      <c r="AT504" s="194"/>
      <c r="AU504" s="194"/>
      <c r="AV504" s="194"/>
      <c r="AW504" s="194"/>
      <c r="AX504" s="194"/>
    </row>
    <row r="505" spans="1:50" s="119" customFormat="1" ht="21" customHeight="1">
      <c r="A505" s="213"/>
      <c r="B505" s="214"/>
      <c r="C505" s="215">
        <v>85333</v>
      </c>
      <c r="D505" s="216"/>
      <c r="E505" s="217"/>
      <c r="F505" s="57" t="s">
        <v>316</v>
      </c>
      <c r="G505" s="88">
        <f>SUM(G506:G515)</f>
        <v>265106</v>
      </c>
      <c r="H505" s="88">
        <f>SUM(H506:H515)</f>
        <v>157970</v>
      </c>
      <c r="I505" s="218">
        <f aca="true" t="shared" si="21" ref="I505:I515">H505/G505*100</f>
        <v>59.58748576041282</v>
      </c>
      <c r="J505" s="90"/>
      <c r="K505" s="90"/>
      <c r="L505" s="197"/>
      <c r="M505" s="197"/>
      <c r="N505" s="197"/>
      <c r="O505" s="197"/>
      <c r="P505" s="197"/>
      <c r="Q505" s="197"/>
      <c r="R505" s="197"/>
      <c r="S505" s="197"/>
      <c r="T505" s="197"/>
      <c r="V505" s="197"/>
      <c r="W505" s="197"/>
      <c r="X505" s="197"/>
      <c r="Y505" s="197"/>
      <c r="Z505" s="197"/>
      <c r="AA505" s="197"/>
      <c r="AB505" s="197"/>
      <c r="AC505" s="197"/>
      <c r="AD505" s="197"/>
      <c r="AE505" s="197"/>
      <c r="AF505" s="197"/>
      <c r="AG505" s="197"/>
      <c r="AH505" s="197"/>
      <c r="AI505" s="197"/>
      <c r="AJ505" s="197"/>
      <c r="AK505" s="197"/>
      <c r="AL505" s="197"/>
      <c r="AM505" s="197"/>
      <c r="AN505" s="197"/>
      <c r="AO505" s="197"/>
      <c r="AP505" s="197"/>
      <c r="AQ505" s="197"/>
      <c r="AR505" s="197"/>
      <c r="AS505" s="197"/>
      <c r="AT505" s="197"/>
      <c r="AU505" s="197"/>
      <c r="AV505" s="197"/>
      <c r="AW505" s="197"/>
      <c r="AX505" s="197"/>
    </row>
    <row r="506" spans="1:50" s="119" customFormat="1" ht="21" customHeight="1">
      <c r="A506" s="219"/>
      <c r="B506" s="220"/>
      <c r="C506" s="225"/>
      <c r="D506" s="222">
        <v>4010</v>
      </c>
      <c r="E506" s="223"/>
      <c r="F506" s="92" t="s">
        <v>78</v>
      </c>
      <c r="G506" s="96">
        <v>27782</v>
      </c>
      <c r="H506" s="120">
        <v>27782</v>
      </c>
      <c r="I506" s="224">
        <f t="shared" si="21"/>
        <v>100</v>
      </c>
      <c r="J506" s="98" t="s">
        <v>317</v>
      </c>
      <c r="K506" s="98"/>
      <c r="L506" s="197"/>
      <c r="M506" s="197"/>
      <c r="N506" s="197"/>
      <c r="O506" s="197"/>
      <c r="P506" s="197"/>
      <c r="Q506" s="197"/>
      <c r="R506" s="197"/>
      <c r="S506" s="197"/>
      <c r="T506" s="197"/>
      <c r="V506" s="197"/>
      <c r="W506" s="197"/>
      <c r="X506" s="197"/>
      <c r="Y506" s="197"/>
      <c r="Z506" s="197"/>
      <c r="AA506" s="197"/>
      <c r="AB506" s="197"/>
      <c r="AC506" s="197"/>
      <c r="AD506" s="197"/>
      <c r="AE506" s="197"/>
      <c r="AF506" s="197"/>
      <c r="AG506" s="197"/>
      <c r="AH506" s="197"/>
      <c r="AI506" s="197"/>
      <c r="AJ506" s="197"/>
      <c r="AK506" s="197"/>
      <c r="AL506" s="197"/>
      <c r="AM506" s="197"/>
      <c r="AN506" s="197"/>
      <c r="AO506" s="197"/>
      <c r="AP506" s="197"/>
      <c r="AQ506" s="197"/>
      <c r="AR506" s="197"/>
      <c r="AS506" s="197"/>
      <c r="AT506" s="197"/>
      <c r="AU506" s="197"/>
      <c r="AV506" s="197"/>
      <c r="AW506" s="197"/>
      <c r="AX506" s="197"/>
    </row>
    <row r="507" spans="1:50" s="119" customFormat="1" ht="21" customHeight="1">
      <c r="A507" s="219"/>
      <c r="B507" s="220"/>
      <c r="C507" s="221"/>
      <c r="D507" s="222">
        <v>4040</v>
      </c>
      <c r="E507" s="223"/>
      <c r="F507" s="92" t="s">
        <v>23</v>
      </c>
      <c r="G507" s="96">
        <v>40700</v>
      </c>
      <c r="H507" s="120">
        <v>39330</v>
      </c>
      <c r="I507" s="224">
        <f t="shared" si="21"/>
        <v>96.63390663390663</v>
      </c>
      <c r="J507" s="98" t="s">
        <v>318</v>
      </c>
      <c r="K507" s="98"/>
      <c r="L507" s="197"/>
      <c r="M507" s="197"/>
      <c r="N507" s="197"/>
      <c r="O507" s="197"/>
      <c r="P507" s="197"/>
      <c r="Q507" s="197"/>
      <c r="R507" s="197"/>
      <c r="S507" s="197"/>
      <c r="T507" s="197"/>
      <c r="V507" s="197"/>
      <c r="W507" s="197"/>
      <c r="X507" s="197"/>
      <c r="Y507" s="197"/>
      <c r="Z507" s="197"/>
      <c r="AA507" s="197"/>
      <c r="AB507" s="197"/>
      <c r="AC507" s="197"/>
      <c r="AD507" s="197"/>
      <c r="AE507" s="197"/>
      <c r="AF507" s="197"/>
      <c r="AG507" s="197"/>
      <c r="AH507" s="197"/>
      <c r="AI507" s="197"/>
      <c r="AJ507" s="197"/>
      <c r="AK507" s="197"/>
      <c r="AL507" s="197"/>
      <c r="AM507" s="197"/>
      <c r="AN507" s="197"/>
      <c r="AO507" s="197"/>
      <c r="AP507" s="197"/>
      <c r="AQ507" s="197"/>
      <c r="AR507" s="197"/>
      <c r="AS507" s="197"/>
      <c r="AT507" s="197"/>
      <c r="AU507" s="197"/>
      <c r="AV507" s="197"/>
      <c r="AW507" s="197"/>
      <c r="AX507" s="197"/>
    </row>
    <row r="508" spans="1:50" s="119" customFormat="1" ht="21" customHeight="1">
      <c r="A508" s="219"/>
      <c r="B508" s="220"/>
      <c r="C508" s="221"/>
      <c r="D508" s="222">
        <v>4110</v>
      </c>
      <c r="E508" s="223"/>
      <c r="F508" s="92" t="s">
        <v>25</v>
      </c>
      <c r="G508" s="96">
        <v>47244</v>
      </c>
      <c r="H508" s="120">
        <v>8862</v>
      </c>
      <c r="I508" s="224">
        <f t="shared" si="21"/>
        <v>18.75793751587503</v>
      </c>
      <c r="J508" s="98" t="s">
        <v>319</v>
      </c>
      <c r="K508" s="98"/>
      <c r="L508" s="197"/>
      <c r="M508" s="197"/>
      <c r="N508" s="197"/>
      <c r="O508" s="197"/>
      <c r="P508" s="197"/>
      <c r="Q508" s="197"/>
      <c r="R508" s="197"/>
      <c r="S508" s="197"/>
      <c r="T508" s="197"/>
      <c r="V508" s="197"/>
      <c r="W508" s="197"/>
      <c r="X508" s="197"/>
      <c r="Y508" s="197"/>
      <c r="Z508" s="197"/>
      <c r="AA508" s="197"/>
      <c r="AB508" s="197"/>
      <c r="AC508" s="197"/>
      <c r="AD508" s="197"/>
      <c r="AE508" s="197"/>
      <c r="AF508" s="197"/>
      <c r="AG508" s="197"/>
      <c r="AH508" s="197"/>
      <c r="AI508" s="197"/>
      <c r="AJ508" s="197"/>
      <c r="AK508" s="197"/>
      <c r="AL508" s="197"/>
      <c r="AM508" s="197"/>
      <c r="AN508" s="197"/>
      <c r="AO508" s="197"/>
      <c r="AP508" s="197"/>
      <c r="AQ508" s="197"/>
      <c r="AR508" s="197"/>
      <c r="AS508" s="197"/>
      <c r="AT508" s="197"/>
      <c r="AU508" s="197"/>
      <c r="AV508" s="197"/>
      <c r="AW508" s="197"/>
      <c r="AX508" s="197"/>
    </row>
    <row r="509" spans="1:50" s="119" customFormat="1" ht="21" customHeight="1">
      <c r="A509" s="219"/>
      <c r="B509" s="220"/>
      <c r="C509" s="221"/>
      <c r="D509" s="222">
        <v>4120</v>
      </c>
      <c r="E509" s="223"/>
      <c r="F509" s="92" t="s">
        <v>26</v>
      </c>
      <c r="G509" s="96">
        <v>10380</v>
      </c>
      <c r="H509" s="120">
        <v>5584</v>
      </c>
      <c r="I509" s="224">
        <f t="shared" si="21"/>
        <v>53.79576107899807</v>
      </c>
      <c r="J509" s="98" t="s">
        <v>188</v>
      </c>
      <c r="K509" s="98"/>
      <c r="L509" s="197"/>
      <c r="M509" s="197"/>
      <c r="N509" s="197"/>
      <c r="O509" s="197"/>
      <c r="P509" s="197"/>
      <c r="Q509" s="197"/>
      <c r="R509" s="197"/>
      <c r="S509" s="197"/>
      <c r="T509" s="197"/>
      <c r="V509" s="197"/>
      <c r="W509" s="197"/>
      <c r="X509" s="197"/>
      <c r="Y509" s="197"/>
      <c r="Z509" s="197"/>
      <c r="AA509" s="197"/>
      <c r="AB509" s="197"/>
      <c r="AC509" s="197"/>
      <c r="AD509" s="197"/>
      <c r="AE509" s="197"/>
      <c r="AF509" s="197"/>
      <c r="AG509" s="197"/>
      <c r="AH509" s="197"/>
      <c r="AI509" s="197"/>
      <c r="AJ509" s="197"/>
      <c r="AK509" s="197"/>
      <c r="AL509" s="197"/>
      <c r="AM509" s="197"/>
      <c r="AN509" s="197"/>
      <c r="AO509" s="197"/>
      <c r="AP509" s="197"/>
      <c r="AQ509" s="197"/>
      <c r="AR509" s="197"/>
      <c r="AS509" s="197"/>
      <c r="AT509" s="197"/>
      <c r="AU509" s="197"/>
      <c r="AV509" s="197"/>
      <c r="AW509" s="197"/>
      <c r="AX509" s="197"/>
    </row>
    <row r="510" spans="1:50" s="119" customFormat="1" ht="33" customHeight="1">
      <c r="A510" s="219"/>
      <c r="B510" s="220"/>
      <c r="C510" s="221"/>
      <c r="D510" s="222">
        <v>4210</v>
      </c>
      <c r="E510" s="223"/>
      <c r="F510" s="92" t="s">
        <v>27</v>
      </c>
      <c r="G510" s="96">
        <v>20000</v>
      </c>
      <c r="H510" s="120">
        <v>14790</v>
      </c>
      <c r="I510" s="226">
        <f t="shared" si="21"/>
        <v>73.95</v>
      </c>
      <c r="J510" s="98" t="s">
        <v>320</v>
      </c>
      <c r="K510" s="98"/>
      <c r="L510" s="197"/>
      <c r="M510" s="197"/>
      <c r="N510" s="197"/>
      <c r="O510" s="197"/>
      <c r="P510" s="197"/>
      <c r="Q510" s="197"/>
      <c r="R510" s="197"/>
      <c r="S510" s="197"/>
      <c r="T510" s="197"/>
      <c r="V510" s="197"/>
      <c r="W510" s="197"/>
      <c r="X510" s="197"/>
      <c r="Y510" s="197"/>
      <c r="Z510" s="197"/>
      <c r="AA510" s="197"/>
      <c r="AB510" s="197"/>
      <c r="AC510" s="197"/>
      <c r="AD510" s="197"/>
      <c r="AE510" s="197"/>
      <c r="AF510" s="197"/>
      <c r="AG510" s="197"/>
      <c r="AH510" s="197"/>
      <c r="AI510" s="197"/>
      <c r="AJ510" s="197"/>
      <c r="AK510" s="197"/>
      <c r="AL510" s="197"/>
      <c r="AM510" s="197"/>
      <c r="AN510" s="197"/>
      <c r="AO510" s="197"/>
      <c r="AP510" s="197"/>
      <c r="AQ510" s="197"/>
      <c r="AR510" s="197"/>
      <c r="AS510" s="197"/>
      <c r="AT510" s="197"/>
      <c r="AU510" s="197"/>
      <c r="AV510" s="197"/>
      <c r="AW510" s="197"/>
      <c r="AX510" s="197"/>
    </row>
    <row r="511" spans="1:50" s="119" customFormat="1" ht="21" customHeight="1">
      <c r="A511" s="219"/>
      <c r="B511" s="220"/>
      <c r="C511" s="221"/>
      <c r="D511" s="222">
        <v>4270</v>
      </c>
      <c r="E511" s="223"/>
      <c r="F511" s="92" t="s">
        <v>32</v>
      </c>
      <c r="G511" s="96">
        <v>6000</v>
      </c>
      <c r="H511" s="120">
        <v>642</v>
      </c>
      <c r="I511" s="224">
        <f t="shared" si="21"/>
        <v>10.7</v>
      </c>
      <c r="J511" s="98" t="s">
        <v>321</v>
      </c>
      <c r="K511" s="98"/>
      <c r="L511" s="197"/>
      <c r="M511" s="197"/>
      <c r="N511" s="197"/>
      <c r="O511" s="197"/>
      <c r="P511" s="197"/>
      <c r="Q511" s="197"/>
      <c r="R511" s="197"/>
      <c r="S511" s="197"/>
      <c r="T511" s="197"/>
      <c r="V511" s="197"/>
      <c r="W511" s="197"/>
      <c r="X511" s="197"/>
      <c r="Y511" s="197"/>
      <c r="Z511" s="197"/>
      <c r="AA511" s="197"/>
      <c r="AB511" s="197"/>
      <c r="AC511" s="197"/>
      <c r="AD511" s="197"/>
      <c r="AE511" s="197"/>
      <c r="AF511" s="197"/>
      <c r="AG511" s="197"/>
      <c r="AH511" s="197"/>
      <c r="AI511" s="197"/>
      <c r="AJ511" s="197"/>
      <c r="AK511" s="197"/>
      <c r="AL511" s="197"/>
      <c r="AM511" s="197"/>
      <c r="AN511" s="197"/>
      <c r="AO511" s="197"/>
      <c r="AP511" s="197"/>
      <c r="AQ511" s="197"/>
      <c r="AR511" s="197"/>
      <c r="AS511" s="197"/>
      <c r="AT511" s="197"/>
      <c r="AU511" s="197"/>
      <c r="AV511" s="197"/>
      <c r="AW511" s="197"/>
      <c r="AX511" s="197"/>
    </row>
    <row r="512" spans="1:50" s="119" customFormat="1" ht="21" customHeight="1">
      <c r="A512" s="219"/>
      <c r="B512" s="220"/>
      <c r="C512" s="221"/>
      <c r="D512" s="222">
        <v>4300</v>
      </c>
      <c r="E512" s="223"/>
      <c r="F512" s="92" t="s">
        <v>34</v>
      </c>
      <c r="G512" s="96">
        <v>85000</v>
      </c>
      <c r="H512" s="120">
        <v>46724</v>
      </c>
      <c r="I512" s="224">
        <f t="shared" si="21"/>
        <v>54.969411764705875</v>
      </c>
      <c r="J512" s="98" t="s">
        <v>322</v>
      </c>
      <c r="K512" s="98"/>
      <c r="L512" s="197"/>
      <c r="M512" s="197"/>
      <c r="N512" s="197"/>
      <c r="O512" s="197"/>
      <c r="P512" s="197"/>
      <c r="Q512" s="197"/>
      <c r="R512" s="197"/>
      <c r="S512" s="197"/>
      <c r="T512" s="197"/>
      <c r="V512" s="197"/>
      <c r="W512" s="197"/>
      <c r="X512" s="197"/>
      <c r="Y512" s="197"/>
      <c r="Z512" s="197"/>
      <c r="AA512" s="197"/>
      <c r="AB512" s="197"/>
      <c r="AC512" s="197"/>
      <c r="AD512" s="197"/>
      <c r="AE512" s="197"/>
      <c r="AF512" s="197"/>
      <c r="AG512" s="197"/>
      <c r="AH512" s="197"/>
      <c r="AI512" s="197"/>
      <c r="AJ512" s="197"/>
      <c r="AK512" s="197"/>
      <c r="AL512" s="197"/>
      <c r="AM512" s="197"/>
      <c r="AN512" s="197"/>
      <c r="AO512" s="197"/>
      <c r="AP512" s="197"/>
      <c r="AQ512" s="197"/>
      <c r="AR512" s="197"/>
      <c r="AS512" s="197"/>
      <c r="AT512" s="197"/>
      <c r="AU512" s="197"/>
      <c r="AV512" s="197"/>
      <c r="AW512" s="197"/>
      <c r="AX512" s="197"/>
    </row>
    <row r="513" spans="1:50" s="119" customFormat="1" ht="21" customHeight="1">
      <c r="A513" s="219"/>
      <c r="B513" s="220"/>
      <c r="C513" s="221"/>
      <c r="D513" s="222">
        <v>4410</v>
      </c>
      <c r="E513" s="223"/>
      <c r="F513" s="92" t="s">
        <v>71</v>
      </c>
      <c r="G513" s="96">
        <v>6000</v>
      </c>
      <c r="H513" s="120">
        <v>3455</v>
      </c>
      <c r="I513" s="224">
        <f t="shared" si="21"/>
        <v>57.58333333333333</v>
      </c>
      <c r="J513" s="98" t="s">
        <v>323</v>
      </c>
      <c r="K513" s="98"/>
      <c r="L513" s="197"/>
      <c r="M513" s="197"/>
      <c r="N513" s="197"/>
      <c r="O513" s="197"/>
      <c r="P513" s="197"/>
      <c r="Q513" s="197"/>
      <c r="R513" s="197"/>
      <c r="S513" s="197"/>
      <c r="T513" s="197"/>
      <c r="V513" s="197"/>
      <c r="W513" s="197"/>
      <c r="X513" s="197"/>
      <c r="Y513" s="197"/>
      <c r="Z513" s="197"/>
      <c r="AA513" s="197"/>
      <c r="AB513" s="197"/>
      <c r="AC513" s="197"/>
      <c r="AD513" s="197"/>
      <c r="AE513" s="197"/>
      <c r="AF513" s="197"/>
      <c r="AG513" s="197"/>
      <c r="AH513" s="197"/>
      <c r="AI513" s="197"/>
      <c r="AJ513" s="197"/>
      <c r="AK513" s="197"/>
      <c r="AL513" s="197"/>
      <c r="AM513" s="197"/>
      <c r="AN513" s="197"/>
      <c r="AO513" s="197"/>
      <c r="AP513" s="197"/>
      <c r="AQ513" s="197"/>
      <c r="AR513" s="197"/>
      <c r="AS513" s="197"/>
      <c r="AT513" s="197"/>
      <c r="AU513" s="197"/>
      <c r="AV513" s="197"/>
      <c r="AW513" s="197"/>
      <c r="AX513" s="197"/>
    </row>
    <row r="514" spans="1:50" s="119" customFormat="1" ht="21" customHeight="1">
      <c r="A514" s="219"/>
      <c r="B514" s="220"/>
      <c r="C514" s="221"/>
      <c r="D514" s="222">
        <v>4430</v>
      </c>
      <c r="E514" s="223"/>
      <c r="F514" s="92" t="s">
        <v>39</v>
      </c>
      <c r="G514" s="96">
        <v>3000</v>
      </c>
      <c r="H514" s="120">
        <v>801</v>
      </c>
      <c r="I514" s="224">
        <f t="shared" si="21"/>
        <v>26.700000000000003</v>
      </c>
      <c r="J514" s="98" t="s">
        <v>324</v>
      </c>
      <c r="K514" s="98"/>
      <c r="L514" s="197"/>
      <c r="M514" s="197"/>
      <c r="N514" s="197"/>
      <c r="O514" s="197"/>
      <c r="P514" s="197"/>
      <c r="Q514" s="197"/>
      <c r="R514" s="197"/>
      <c r="S514" s="197"/>
      <c r="T514" s="197"/>
      <c r="V514" s="197"/>
      <c r="W514" s="197"/>
      <c r="X514" s="197"/>
      <c r="Y514" s="197"/>
      <c r="Z514" s="197"/>
      <c r="AA514" s="197"/>
      <c r="AB514" s="197"/>
      <c r="AC514" s="197"/>
      <c r="AD514" s="197"/>
      <c r="AE514" s="197"/>
      <c r="AF514" s="197"/>
      <c r="AG514" s="197"/>
      <c r="AH514" s="197"/>
      <c r="AI514" s="197"/>
      <c r="AJ514" s="197"/>
      <c r="AK514" s="197"/>
      <c r="AL514" s="197"/>
      <c r="AM514" s="197"/>
      <c r="AN514" s="197"/>
      <c r="AO514" s="197"/>
      <c r="AP514" s="197"/>
      <c r="AQ514" s="197"/>
      <c r="AR514" s="197"/>
      <c r="AS514" s="197"/>
      <c r="AT514" s="197"/>
      <c r="AU514" s="197"/>
      <c r="AV514" s="197"/>
      <c r="AW514" s="197"/>
      <c r="AX514" s="197"/>
    </row>
    <row r="515" spans="1:50" s="119" customFormat="1" ht="21" customHeight="1">
      <c r="A515" s="219"/>
      <c r="B515" s="220"/>
      <c r="C515" s="221"/>
      <c r="D515" s="222">
        <v>4440</v>
      </c>
      <c r="E515" s="223"/>
      <c r="F515" s="92" t="s">
        <v>41</v>
      </c>
      <c r="G515" s="96">
        <v>19000</v>
      </c>
      <c r="H515" s="120">
        <v>10000</v>
      </c>
      <c r="I515" s="224">
        <f t="shared" si="21"/>
        <v>52.63157894736842</v>
      </c>
      <c r="J515" s="105" t="s">
        <v>325</v>
      </c>
      <c r="K515" s="105"/>
      <c r="L515" s="197"/>
      <c r="M515" s="197"/>
      <c r="N515" s="197"/>
      <c r="O515" s="197"/>
      <c r="P515" s="197"/>
      <c r="Q515" s="197"/>
      <c r="R515" s="197"/>
      <c r="S515" s="197"/>
      <c r="T515" s="197"/>
      <c r="V515" s="197"/>
      <c r="W515" s="197"/>
      <c r="X515" s="197"/>
      <c r="Y515" s="197"/>
      <c r="Z515" s="197"/>
      <c r="AA515" s="197"/>
      <c r="AB515" s="197"/>
      <c r="AC515" s="197"/>
      <c r="AD515" s="197"/>
      <c r="AE515" s="197"/>
      <c r="AF515" s="197"/>
      <c r="AG515" s="197"/>
      <c r="AH515" s="197"/>
      <c r="AI515" s="197"/>
      <c r="AJ515" s="197"/>
      <c r="AK515" s="197"/>
      <c r="AL515" s="197"/>
      <c r="AM515" s="197"/>
      <c r="AN515" s="197"/>
      <c r="AO515" s="197"/>
      <c r="AP515" s="197"/>
      <c r="AQ515" s="197"/>
      <c r="AR515" s="197"/>
      <c r="AS515" s="197"/>
      <c r="AT515" s="197"/>
      <c r="AU515" s="197"/>
      <c r="AV515" s="197"/>
      <c r="AW515" s="197"/>
      <c r="AX515" s="197"/>
    </row>
    <row r="516" spans="1:11" s="101" customFormat="1" ht="21" customHeight="1">
      <c r="A516" s="92"/>
      <c r="B516" s="93"/>
      <c r="C516" s="125"/>
      <c r="D516" s="93"/>
      <c r="E516" s="95"/>
      <c r="F516" s="92"/>
      <c r="G516" s="96"/>
      <c r="H516" s="96"/>
      <c r="I516" s="63"/>
      <c r="J516" s="110"/>
      <c r="K516" s="110"/>
    </row>
    <row r="517" spans="1:11" s="87" customFormat="1" ht="21" customHeight="1">
      <c r="A517" s="80" t="s">
        <v>326</v>
      </c>
      <c r="B517" s="80"/>
      <c r="C517" s="111"/>
      <c r="D517" s="80"/>
      <c r="E517" s="112"/>
      <c r="F517" s="80" t="s">
        <v>327</v>
      </c>
      <c r="G517" s="113">
        <f>SUM(G518:G533)/2</f>
        <v>603489</v>
      </c>
      <c r="H517" s="113">
        <f>SUM(H518:H533)/2</f>
        <v>327330</v>
      </c>
      <c r="I517" s="114">
        <f aca="true" t="shared" si="22" ref="I517:I533">H517/G517*100</f>
        <v>54.23959674492824</v>
      </c>
      <c r="J517" s="86"/>
      <c r="K517" s="86"/>
    </row>
    <row r="518" spans="1:11" s="99" customFormat="1" ht="21" customHeight="1">
      <c r="A518" s="57"/>
      <c r="B518" s="58"/>
      <c r="C518" s="59">
        <v>85404</v>
      </c>
      <c r="D518" s="58"/>
      <c r="E518" s="60"/>
      <c r="F518" s="57" t="s">
        <v>273</v>
      </c>
      <c r="G518" s="173">
        <f>SUM(G519:G531)</f>
        <v>603239</v>
      </c>
      <c r="H518" s="173">
        <f>SUM(H519:H531)</f>
        <v>327330</v>
      </c>
      <c r="I518" s="63">
        <f t="shared" si="22"/>
        <v>54.262075230547104</v>
      </c>
      <c r="J518" s="115"/>
      <c r="K518" s="115"/>
    </row>
    <row r="519" spans="1:11" s="101" customFormat="1" ht="21" customHeight="1">
      <c r="A519" s="92"/>
      <c r="B519" s="93"/>
      <c r="C519" s="129"/>
      <c r="D519" s="93">
        <v>3020</v>
      </c>
      <c r="E519" s="95"/>
      <c r="F519" s="92" t="s">
        <v>61</v>
      </c>
      <c r="G519" s="120">
        <v>3262</v>
      </c>
      <c r="H519" s="120">
        <v>868</v>
      </c>
      <c r="I519" s="116">
        <f t="shared" si="22"/>
        <v>26.609442060085836</v>
      </c>
      <c r="J519" s="140" t="s">
        <v>328</v>
      </c>
      <c r="K519" s="140"/>
    </row>
    <row r="520" spans="1:11" s="101" customFormat="1" ht="21" customHeight="1">
      <c r="A520" s="92"/>
      <c r="B520" s="93"/>
      <c r="C520" s="130"/>
      <c r="D520" s="93">
        <v>4010</v>
      </c>
      <c r="E520" s="95"/>
      <c r="F520" s="92" t="s">
        <v>78</v>
      </c>
      <c r="G520" s="120">
        <v>398012</v>
      </c>
      <c r="H520" s="120">
        <v>195940</v>
      </c>
      <c r="I520" s="116">
        <f t="shared" si="22"/>
        <v>49.22967146719194</v>
      </c>
      <c r="J520" s="98" t="s">
        <v>79</v>
      </c>
      <c r="K520" s="98"/>
    </row>
    <row r="521" spans="1:11" s="101" customFormat="1" ht="21" customHeight="1">
      <c r="A521" s="92"/>
      <c r="B521" s="93"/>
      <c r="C521" s="130"/>
      <c r="D521" s="93">
        <v>4040</v>
      </c>
      <c r="E521" s="95"/>
      <c r="F521" s="92" t="s">
        <v>23</v>
      </c>
      <c r="G521" s="120">
        <v>28802</v>
      </c>
      <c r="H521" s="120">
        <v>28802</v>
      </c>
      <c r="I521" s="116">
        <f t="shared" si="22"/>
        <v>100</v>
      </c>
      <c r="J521" s="140" t="s">
        <v>98</v>
      </c>
      <c r="K521" s="140"/>
    </row>
    <row r="522" spans="1:11" s="101" customFormat="1" ht="21" customHeight="1">
      <c r="A522" s="92"/>
      <c r="B522" s="93"/>
      <c r="C522" s="130"/>
      <c r="D522" s="93">
        <v>4110</v>
      </c>
      <c r="E522" s="95"/>
      <c r="F522" s="92" t="s">
        <v>25</v>
      </c>
      <c r="G522" s="120">
        <v>71622</v>
      </c>
      <c r="H522" s="120">
        <v>39567</v>
      </c>
      <c r="I522" s="116">
        <f t="shared" si="22"/>
        <v>55.24419870989361</v>
      </c>
      <c r="J522" s="140" t="s">
        <v>81</v>
      </c>
      <c r="K522" s="140"/>
    </row>
    <row r="523" spans="1:11" s="101" customFormat="1" ht="21" customHeight="1">
      <c r="A523" s="92"/>
      <c r="B523" s="93"/>
      <c r="C523" s="130"/>
      <c r="D523" s="93">
        <v>4120</v>
      </c>
      <c r="E523" s="95"/>
      <c r="F523" s="92" t="s">
        <v>26</v>
      </c>
      <c r="G523" s="120">
        <v>9006</v>
      </c>
      <c r="H523" s="120">
        <v>5277</v>
      </c>
      <c r="I523" s="116">
        <f t="shared" si="22"/>
        <v>58.59427048634244</v>
      </c>
      <c r="J523" s="140" t="s">
        <v>82</v>
      </c>
      <c r="K523" s="140"/>
    </row>
    <row r="524" spans="1:11" s="101" customFormat="1" ht="21" customHeight="1">
      <c r="A524" s="92"/>
      <c r="B524" s="93"/>
      <c r="C524" s="130"/>
      <c r="D524" s="93">
        <v>4210</v>
      </c>
      <c r="E524" s="95"/>
      <c r="F524" s="92" t="s">
        <v>27</v>
      </c>
      <c r="G524" s="120">
        <v>5070</v>
      </c>
      <c r="H524" s="120">
        <v>1836</v>
      </c>
      <c r="I524" s="116">
        <f t="shared" si="22"/>
        <v>36.213017751479285</v>
      </c>
      <c r="J524" s="140" t="s">
        <v>111</v>
      </c>
      <c r="K524" s="140"/>
    </row>
    <row r="525" spans="1:11" s="101" customFormat="1" ht="21" customHeight="1">
      <c r="A525" s="92"/>
      <c r="B525" s="93"/>
      <c r="C525" s="130"/>
      <c r="D525" s="93">
        <v>4240</v>
      </c>
      <c r="E525" s="95"/>
      <c r="F525" s="92" t="s">
        <v>29</v>
      </c>
      <c r="G525" s="120">
        <v>800</v>
      </c>
      <c r="H525" s="120">
        <v>259</v>
      </c>
      <c r="I525" s="116">
        <f t="shared" si="22"/>
        <v>32.375</v>
      </c>
      <c r="J525" s="142" t="s">
        <v>329</v>
      </c>
      <c r="K525" s="142"/>
    </row>
    <row r="526" spans="1:11" s="101" customFormat="1" ht="21" customHeight="1">
      <c r="A526" s="92"/>
      <c r="B526" s="93"/>
      <c r="C526" s="130"/>
      <c r="D526" s="93">
        <v>4260</v>
      </c>
      <c r="E526" s="95"/>
      <c r="F526" s="92" t="s">
        <v>31</v>
      </c>
      <c r="G526" s="120">
        <v>46000</v>
      </c>
      <c r="H526" s="120">
        <v>31531</v>
      </c>
      <c r="I526" s="116">
        <f t="shared" si="22"/>
        <v>68.54565217391304</v>
      </c>
      <c r="J526" s="141" t="s">
        <v>330</v>
      </c>
      <c r="K526" s="141"/>
    </row>
    <row r="527" spans="1:11" s="101" customFormat="1" ht="21" customHeight="1">
      <c r="A527" s="92"/>
      <c r="B527" s="93"/>
      <c r="C527" s="130"/>
      <c r="D527" s="93">
        <v>4270</v>
      </c>
      <c r="E527" s="95"/>
      <c r="F527" s="92" t="s">
        <v>32</v>
      </c>
      <c r="G527" s="120">
        <v>7165</v>
      </c>
      <c r="H527" s="120">
        <v>1579</v>
      </c>
      <c r="I527" s="116">
        <f t="shared" si="22"/>
        <v>22.037683182135382</v>
      </c>
      <c r="J527" s="140" t="s">
        <v>331</v>
      </c>
      <c r="K527" s="140"/>
    </row>
    <row r="528" spans="1:11" s="101" customFormat="1" ht="21" customHeight="1">
      <c r="A528" s="92"/>
      <c r="B528" s="93"/>
      <c r="C528" s="130"/>
      <c r="D528" s="93">
        <v>4300</v>
      </c>
      <c r="E528" s="95"/>
      <c r="F528" s="92" t="s">
        <v>332</v>
      </c>
      <c r="G528" s="120">
        <v>8995</v>
      </c>
      <c r="H528" s="120">
        <v>3705</v>
      </c>
      <c r="I528" s="116">
        <f t="shared" si="22"/>
        <v>41.18954974986103</v>
      </c>
      <c r="J528" s="140" t="s">
        <v>333</v>
      </c>
      <c r="K528" s="140"/>
    </row>
    <row r="529" spans="1:11" s="101" customFormat="1" ht="21" customHeight="1">
      <c r="A529" s="92"/>
      <c r="B529" s="95"/>
      <c r="C529" s="130"/>
      <c r="D529" s="127">
        <v>4410</v>
      </c>
      <c r="E529" s="95"/>
      <c r="F529" s="92" t="s">
        <v>71</v>
      </c>
      <c r="G529" s="120">
        <v>300</v>
      </c>
      <c r="H529" s="120">
        <v>0</v>
      </c>
      <c r="I529" s="116">
        <f t="shared" si="22"/>
        <v>0</v>
      </c>
      <c r="J529" s="140" t="s">
        <v>286</v>
      </c>
      <c r="K529" s="140"/>
    </row>
    <row r="530" spans="1:11" s="101" customFormat="1" ht="21" customHeight="1">
      <c r="A530" s="92"/>
      <c r="B530" s="93"/>
      <c r="C530" s="130"/>
      <c r="D530" s="93">
        <v>4430</v>
      </c>
      <c r="E530" s="95"/>
      <c r="F530" s="92" t="s">
        <v>39</v>
      </c>
      <c r="G530" s="120">
        <v>145</v>
      </c>
      <c r="H530" s="120">
        <v>66</v>
      </c>
      <c r="I530" s="116">
        <f t="shared" si="22"/>
        <v>45.51724137931035</v>
      </c>
      <c r="J530" s="140" t="s">
        <v>334</v>
      </c>
      <c r="K530" s="140"/>
    </row>
    <row r="531" spans="1:11" s="101" customFormat="1" ht="21" customHeight="1">
      <c r="A531" s="92"/>
      <c r="B531" s="93"/>
      <c r="C531" s="104"/>
      <c r="D531" s="93">
        <v>4440</v>
      </c>
      <c r="E531" s="95"/>
      <c r="F531" s="92" t="s">
        <v>41</v>
      </c>
      <c r="G531" s="120">
        <v>24060</v>
      </c>
      <c r="H531" s="120">
        <v>17900</v>
      </c>
      <c r="I531" s="97">
        <f t="shared" si="22"/>
        <v>74.3973399833749</v>
      </c>
      <c r="J531" s="140" t="s">
        <v>95</v>
      </c>
      <c r="K531" s="140"/>
    </row>
    <row r="532" spans="1:11" s="99" customFormat="1" ht="21" customHeight="1">
      <c r="A532" s="57"/>
      <c r="B532" s="60"/>
      <c r="C532" s="100">
        <v>85446</v>
      </c>
      <c r="D532" s="132"/>
      <c r="E532" s="60"/>
      <c r="F532" s="57" t="s">
        <v>294</v>
      </c>
      <c r="G532" s="88">
        <f>SUM(G533)</f>
        <v>250</v>
      </c>
      <c r="H532" s="88">
        <f>SUM(H533)</f>
        <v>0</v>
      </c>
      <c r="I532" s="89">
        <f t="shared" si="22"/>
        <v>0</v>
      </c>
      <c r="J532" s="144"/>
      <c r="K532" s="144"/>
    </row>
    <row r="533" spans="1:11" s="99" customFormat="1" ht="21" customHeight="1">
      <c r="A533" s="92"/>
      <c r="B533" s="95"/>
      <c r="C533" s="100"/>
      <c r="D533" s="127">
        <v>4300</v>
      </c>
      <c r="E533" s="95"/>
      <c r="F533" s="92" t="s">
        <v>308</v>
      </c>
      <c r="G533" s="96">
        <v>250</v>
      </c>
      <c r="H533" s="96">
        <v>0</v>
      </c>
      <c r="I533" s="97">
        <f t="shared" si="22"/>
        <v>0</v>
      </c>
      <c r="J533" s="142" t="s">
        <v>295</v>
      </c>
      <c r="K533" s="142"/>
    </row>
    <row r="534" spans="1:11" s="119" customFormat="1" ht="21" customHeight="1">
      <c r="A534" s="92"/>
      <c r="B534" s="92"/>
      <c r="C534" s="117"/>
      <c r="D534" s="92"/>
      <c r="E534" s="118"/>
      <c r="F534" s="92"/>
      <c r="G534" s="96"/>
      <c r="H534" s="96"/>
      <c r="I534" s="63"/>
      <c r="J534" s="110"/>
      <c r="K534" s="110"/>
    </row>
    <row r="535" spans="1:11" s="87" customFormat="1" ht="21" customHeight="1">
      <c r="A535" s="80" t="s">
        <v>335</v>
      </c>
      <c r="B535" s="80"/>
      <c r="C535" s="111"/>
      <c r="D535" s="80"/>
      <c r="E535" s="112"/>
      <c r="F535" s="80" t="s">
        <v>336</v>
      </c>
      <c r="G535" s="113">
        <f>SUM(G536:G551)/2</f>
        <v>270367</v>
      </c>
      <c r="H535" s="113">
        <f>SUM(H536:H551)/2</f>
        <v>126802</v>
      </c>
      <c r="I535" s="114">
        <f>H535/G535*100</f>
        <v>46.89995450628221</v>
      </c>
      <c r="J535" s="86"/>
      <c r="K535" s="86"/>
    </row>
    <row r="536" spans="1:11" s="99" customFormat="1" ht="21" customHeight="1">
      <c r="A536" s="57"/>
      <c r="B536" s="58"/>
      <c r="C536" s="59">
        <v>85404</v>
      </c>
      <c r="D536" s="58"/>
      <c r="E536" s="60"/>
      <c r="F536" s="172" t="s">
        <v>273</v>
      </c>
      <c r="G536" s="173">
        <f>SUM(G537:G549)</f>
        <v>270267</v>
      </c>
      <c r="H536" s="173">
        <f>SUM(H537:H549)</f>
        <v>126802</v>
      </c>
      <c r="I536" s="79">
        <f aca="true" t="shared" si="23" ref="I536:I551">H536/G536*100</f>
        <v>46.91730769942316</v>
      </c>
      <c r="J536" s="90"/>
      <c r="K536" s="90"/>
    </row>
    <row r="537" spans="1:11" s="99" customFormat="1" ht="21" customHeight="1">
      <c r="A537" s="92"/>
      <c r="B537" s="93"/>
      <c r="C537" s="134"/>
      <c r="D537" s="93">
        <v>3020</v>
      </c>
      <c r="E537" s="95"/>
      <c r="F537" s="92" t="s">
        <v>61</v>
      </c>
      <c r="G537" s="120">
        <v>2416</v>
      </c>
      <c r="H537" s="120">
        <v>458</v>
      </c>
      <c r="I537" s="116">
        <f t="shared" si="23"/>
        <v>18.956953642384107</v>
      </c>
      <c r="J537" s="140" t="s">
        <v>328</v>
      </c>
      <c r="K537" s="140"/>
    </row>
    <row r="538" spans="1:11" s="99" customFormat="1" ht="21" customHeight="1">
      <c r="A538" s="92"/>
      <c r="B538" s="93"/>
      <c r="C538" s="126"/>
      <c r="D538" s="93">
        <v>4010</v>
      </c>
      <c r="E538" s="95"/>
      <c r="F538" s="92" t="s">
        <v>78</v>
      </c>
      <c r="G538" s="120">
        <v>176971</v>
      </c>
      <c r="H538" s="120">
        <v>78087</v>
      </c>
      <c r="I538" s="97">
        <f t="shared" si="23"/>
        <v>44.12417853772652</v>
      </c>
      <c r="J538" s="98" t="s">
        <v>79</v>
      </c>
      <c r="K538" s="98"/>
    </row>
    <row r="539" spans="1:11" s="99" customFormat="1" ht="21" customHeight="1">
      <c r="A539" s="92"/>
      <c r="B539" s="93"/>
      <c r="C539" s="126"/>
      <c r="D539" s="93">
        <v>4040</v>
      </c>
      <c r="E539" s="95"/>
      <c r="F539" s="92" t="s">
        <v>23</v>
      </c>
      <c r="G539" s="120">
        <v>11698</v>
      </c>
      <c r="H539" s="120">
        <v>11698</v>
      </c>
      <c r="I539" s="116">
        <f t="shared" si="23"/>
        <v>100</v>
      </c>
      <c r="J539" s="140" t="s">
        <v>98</v>
      </c>
      <c r="K539" s="140"/>
    </row>
    <row r="540" spans="1:11" s="99" customFormat="1" ht="21" customHeight="1">
      <c r="A540" s="92"/>
      <c r="B540" s="93"/>
      <c r="C540" s="126"/>
      <c r="D540" s="93">
        <v>4110</v>
      </c>
      <c r="E540" s="95"/>
      <c r="F540" s="92" t="s">
        <v>25</v>
      </c>
      <c r="G540" s="120">
        <v>31639</v>
      </c>
      <c r="H540" s="120">
        <v>14749</v>
      </c>
      <c r="I540" s="97">
        <f t="shared" si="23"/>
        <v>46.61651758905149</v>
      </c>
      <c r="J540" s="140" t="s">
        <v>81</v>
      </c>
      <c r="K540" s="140"/>
    </row>
    <row r="541" spans="1:11" s="99" customFormat="1" ht="21" customHeight="1">
      <c r="A541" s="92"/>
      <c r="B541" s="93"/>
      <c r="C541" s="126"/>
      <c r="D541" s="93">
        <v>4120</v>
      </c>
      <c r="E541" s="95"/>
      <c r="F541" s="121" t="s">
        <v>26</v>
      </c>
      <c r="G541" s="123">
        <v>3978</v>
      </c>
      <c r="H541" s="123">
        <v>2090</v>
      </c>
      <c r="I541" s="124">
        <f t="shared" si="23"/>
        <v>52.53896430367019</v>
      </c>
      <c r="J541" s="140" t="s">
        <v>82</v>
      </c>
      <c r="K541" s="140"/>
    </row>
    <row r="542" spans="1:11" s="99" customFormat="1" ht="21" customHeight="1">
      <c r="A542" s="92"/>
      <c r="B542" s="93"/>
      <c r="C542" s="126"/>
      <c r="D542" s="93">
        <v>4210</v>
      </c>
      <c r="E542" s="95"/>
      <c r="F542" s="121" t="s">
        <v>27</v>
      </c>
      <c r="G542" s="123">
        <v>7208</v>
      </c>
      <c r="H542" s="123">
        <v>598</v>
      </c>
      <c r="I542" s="124">
        <f t="shared" si="23"/>
        <v>8.296337402885683</v>
      </c>
      <c r="J542" s="140" t="s">
        <v>337</v>
      </c>
      <c r="K542" s="140"/>
    </row>
    <row r="543" spans="1:11" s="99" customFormat="1" ht="21" customHeight="1">
      <c r="A543" s="92"/>
      <c r="B543" s="93"/>
      <c r="C543" s="126"/>
      <c r="D543" s="93">
        <v>4240</v>
      </c>
      <c r="E543" s="95"/>
      <c r="F543" s="92" t="s">
        <v>29</v>
      </c>
      <c r="G543" s="120">
        <v>300</v>
      </c>
      <c r="H543" s="120">
        <v>0</v>
      </c>
      <c r="I543" s="116">
        <f t="shared" si="23"/>
        <v>0</v>
      </c>
      <c r="J543" s="140" t="s">
        <v>329</v>
      </c>
      <c r="K543" s="140"/>
    </row>
    <row r="544" spans="1:11" s="99" customFormat="1" ht="21" customHeight="1">
      <c r="A544" s="92"/>
      <c r="B544" s="93"/>
      <c r="C544" s="126"/>
      <c r="D544" s="93">
        <v>4260</v>
      </c>
      <c r="E544" s="95"/>
      <c r="F544" s="92" t="s">
        <v>31</v>
      </c>
      <c r="G544" s="120">
        <v>14000</v>
      </c>
      <c r="H544" s="120">
        <v>6999</v>
      </c>
      <c r="I544" s="116">
        <f t="shared" si="23"/>
        <v>49.99285714285715</v>
      </c>
      <c r="J544" s="141" t="s">
        <v>330</v>
      </c>
      <c r="K544" s="141"/>
    </row>
    <row r="545" spans="1:11" s="99" customFormat="1" ht="21" customHeight="1">
      <c r="A545" s="92"/>
      <c r="B545" s="93"/>
      <c r="C545" s="126"/>
      <c r="D545" s="93">
        <v>4270</v>
      </c>
      <c r="E545" s="95"/>
      <c r="F545" s="92" t="s">
        <v>32</v>
      </c>
      <c r="G545" s="120">
        <v>2900</v>
      </c>
      <c r="H545" s="120">
        <v>363</v>
      </c>
      <c r="I545" s="116">
        <f t="shared" si="23"/>
        <v>12.517241379310345</v>
      </c>
      <c r="J545" s="140" t="s">
        <v>331</v>
      </c>
      <c r="K545" s="140"/>
    </row>
    <row r="546" spans="1:11" s="99" customFormat="1" ht="21" customHeight="1">
      <c r="A546" s="92"/>
      <c r="B546" s="93"/>
      <c r="C546" s="126"/>
      <c r="D546" s="93">
        <v>4300</v>
      </c>
      <c r="E546" s="95"/>
      <c r="F546" s="92" t="s">
        <v>332</v>
      </c>
      <c r="G546" s="120">
        <v>8428</v>
      </c>
      <c r="H546" s="120">
        <v>4003</v>
      </c>
      <c r="I546" s="116">
        <f t="shared" si="23"/>
        <v>47.49644043663977</v>
      </c>
      <c r="J546" s="140" t="s">
        <v>338</v>
      </c>
      <c r="K546" s="140"/>
    </row>
    <row r="547" spans="1:11" s="99" customFormat="1" ht="21" customHeight="1">
      <c r="A547" s="92"/>
      <c r="B547" s="93"/>
      <c r="C547" s="126"/>
      <c r="D547" s="93">
        <v>4410</v>
      </c>
      <c r="E547" s="95"/>
      <c r="F547" s="92" t="s">
        <v>71</v>
      </c>
      <c r="G547" s="120">
        <v>300</v>
      </c>
      <c r="H547" s="120">
        <v>0</v>
      </c>
      <c r="I547" s="116">
        <f t="shared" si="23"/>
        <v>0</v>
      </c>
      <c r="J547" s="140" t="s">
        <v>286</v>
      </c>
      <c r="K547" s="140"/>
    </row>
    <row r="548" spans="1:11" s="99" customFormat="1" ht="21" customHeight="1">
      <c r="A548" s="92"/>
      <c r="B548" s="93"/>
      <c r="C548" s="126"/>
      <c r="D548" s="93">
        <v>4430</v>
      </c>
      <c r="E548" s="95"/>
      <c r="F548" s="92" t="s">
        <v>39</v>
      </c>
      <c r="G548" s="120">
        <v>37</v>
      </c>
      <c r="H548" s="120">
        <v>37</v>
      </c>
      <c r="I548" s="116">
        <f t="shared" si="23"/>
        <v>100</v>
      </c>
      <c r="J548" s="140" t="s">
        <v>334</v>
      </c>
      <c r="K548" s="140"/>
    </row>
    <row r="549" spans="1:11" s="99" customFormat="1" ht="21" customHeight="1">
      <c r="A549" s="92"/>
      <c r="B549" s="93"/>
      <c r="C549" s="209"/>
      <c r="D549" s="93">
        <v>4440</v>
      </c>
      <c r="E549" s="95"/>
      <c r="F549" s="92" t="s">
        <v>41</v>
      </c>
      <c r="G549" s="120">
        <v>10392</v>
      </c>
      <c r="H549" s="120">
        <v>7720</v>
      </c>
      <c r="I549" s="97">
        <f t="shared" si="23"/>
        <v>74.28791377983063</v>
      </c>
      <c r="J549" s="140" t="s">
        <v>95</v>
      </c>
      <c r="K549" s="140"/>
    </row>
    <row r="550" spans="1:11" s="99" customFormat="1" ht="21" customHeight="1">
      <c r="A550" s="57"/>
      <c r="B550" s="60"/>
      <c r="C550" s="100">
        <v>85446</v>
      </c>
      <c r="D550" s="132"/>
      <c r="E550" s="60"/>
      <c r="F550" s="57" t="s">
        <v>294</v>
      </c>
      <c r="G550" s="88">
        <f>SUM(G551)</f>
        <v>100</v>
      </c>
      <c r="H550" s="88">
        <f>SUM(H551)</f>
        <v>0</v>
      </c>
      <c r="I550" s="89">
        <f t="shared" si="23"/>
        <v>0</v>
      </c>
      <c r="J550" s="144"/>
      <c r="K550" s="144"/>
    </row>
    <row r="551" spans="1:11" s="99" customFormat="1" ht="21" customHeight="1">
      <c r="A551" s="92"/>
      <c r="B551" s="95"/>
      <c r="C551" s="100"/>
      <c r="D551" s="127">
        <v>4300</v>
      </c>
      <c r="E551" s="95"/>
      <c r="F551" s="92" t="s">
        <v>308</v>
      </c>
      <c r="G551" s="96">
        <v>100</v>
      </c>
      <c r="H551" s="96">
        <v>0</v>
      </c>
      <c r="I551" s="97">
        <f t="shared" si="23"/>
        <v>0</v>
      </c>
      <c r="J551" s="142" t="s">
        <v>295</v>
      </c>
      <c r="K551" s="142"/>
    </row>
    <row r="552" spans="1:11" s="119" customFormat="1" ht="21" customHeight="1">
      <c r="A552" s="92"/>
      <c r="B552" s="92"/>
      <c r="C552" s="117"/>
      <c r="D552" s="92"/>
      <c r="E552" s="118"/>
      <c r="F552" s="92"/>
      <c r="G552" s="96"/>
      <c r="H552" s="96"/>
      <c r="I552" s="63"/>
      <c r="J552" s="110"/>
      <c r="K552" s="110"/>
    </row>
    <row r="553" spans="1:11" s="87" customFormat="1" ht="21" customHeight="1">
      <c r="A553" s="80" t="s">
        <v>339</v>
      </c>
      <c r="B553" s="80"/>
      <c r="C553" s="111"/>
      <c r="D553" s="80"/>
      <c r="E553" s="112"/>
      <c r="F553" s="80" t="s">
        <v>340</v>
      </c>
      <c r="G553" s="113">
        <f>SUM(G554:G569)/2</f>
        <v>224375</v>
      </c>
      <c r="H553" s="113">
        <f>SUM(H554:H569)/2</f>
        <v>112284</v>
      </c>
      <c r="I553" s="114">
        <f>H553/G553*100</f>
        <v>50.04300835654596</v>
      </c>
      <c r="J553" s="86"/>
      <c r="K553" s="86"/>
    </row>
    <row r="554" spans="1:11" s="99" customFormat="1" ht="21" customHeight="1">
      <c r="A554" s="57"/>
      <c r="B554" s="58"/>
      <c r="C554" s="59">
        <v>85404</v>
      </c>
      <c r="D554" s="58"/>
      <c r="E554" s="60"/>
      <c r="F554" s="57" t="s">
        <v>273</v>
      </c>
      <c r="G554" s="173">
        <f>SUM(G555:G567)</f>
        <v>224275</v>
      </c>
      <c r="H554" s="173">
        <f>SUM(H555:H567)</f>
        <v>112284</v>
      </c>
      <c r="I554" s="63">
        <f>H554/G554*100</f>
        <v>50.06532159179579</v>
      </c>
      <c r="J554" s="90"/>
      <c r="K554" s="90"/>
    </row>
    <row r="555" spans="1:11" s="99" customFormat="1" ht="21" customHeight="1">
      <c r="A555" s="92"/>
      <c r="B555" s="93"/>
      <c r="C555" s="134"/>
      <c r="D555" s="93">
        <v>3020</v>
      </c>
      <c r="E555" s="95"/>
      <c r="F555" s="92" t="s">
        <v>61</v>
      </c>
      <c r="G555" s="120">
        <v>1964</v>
      </c>
      <c r="H555" s="120">
        <v>533</v>
      </c>
      <c r="I555" s="116">
        <f>H555/G555*100</f>
        <v>27.138492871690428</v>
      </c>
      <c r="J555" s="140" t="s">
        <v>328</v>
      </c>
      <c r="K555" s="140"/>
    </row>
    <row r="556" spans="1:11" s="99" customFormat="1" ht="21" customHeight="1">
      <c r="A556" s="92"/>
      <c r="B556" s="93"/>
      <c r="C556" s="126"/>
      <c r="D556" s="93">
        <v>4010</v>
      </c>
      <c r="E556" s="95"/>
      <c r="F556" s="92" t="s">
        <v>78</v>
      </c>
      <c r="G556" s="120">
        <v>147425</v>
      </c>
      <c r="H556" s="120">
        <v>69078</v>
      </c>
      <c r="I556" s="116">
        <f>H556/G556*100</f>
        <v>46.85636764456503</v>
      </c>
      <c r="J556" s="98" t="s">
        <v>79</v>
      </c>
      <c r="K556" s="98"/>
    </row>
    <row r="557" spans="1:11" s="99" customFormat="1" ht="21" customHeight="1">
      <c r="A557" s="92"/>
      <c r="B557" s="93"/>
      <c r="C557" s="126"/>
      <c r="D557" s="93">
        <v>4040</v>
      </c>
      <c r="E557" s="95"/>
      <c r="F557" s="92" t="s">
        <v>23</v>
      </c>
      <c r="G557" s="120">
        <v>11042</v>
      </c>
      <c r="H557" s="120">
        <v>11042</v>
      </c>
      <c r="I557" s="116">
        <f>H557/G557*100</f>
        <v>100</v>
      </c>
      <c r="J557" s="140" t="s">
        <v>98</v>
      </c>
      <c r="K557" s="140"/>
    </row>
    <row r="558" spans="1:11" s="99" customFormat="1" ht="21" customHeight="1">
      <c r="A558" s="92"/>
      <c r="B558" s="93"/>
      <c r="C558" s="126"/>
      <c r="D558" s="93">
        <v>4110</v>
      </c>
      <c r="E558" s="95"/>
      <c r="F558" s="92" t="s">
        <v>25</v>
      </c>
      <c r="G558" s="120">
        <v>26532</v>
      </c>
      <c r="H558" s="120">
        <v>13908</v>
      </c>
      <c r="I558" s="116">
        <f aca="true" t="shared" si="24" ref="I558:I613">H558/G558*100</f>
        <v>52.41971958389868</v>
      </c>
      <c r="J558" s="140" t="s">
        <v>81</v>
      </c>
      <c r="K558" s="140"/>
    </row>
    <row r="559" spans="1:11" s="99" customFormat="1" ht="21" customHeight="1">
      <c r="A559" s="92"/>
      <c r="B559" s="93"/>
      <c r="C559" s="126"/>
      <c r="D559" s="93">
        <v>4120</v>
      </c>
      <c r="E559" s="95"/>
      <c r="F559" s="92" t="s">
        <v>26</v>
      </c>
      <c r="G559" s="120">
        <v>3336</v>
      </c>
      <c r="H559" s="120">
        <v>1895</v>
      </c>
      <c r="I559" s="116">
        <f t="shared" si="24"/>
        <v>56.804556354916066</v>
      </c>
      <c r="J559" s="140" t="s">
        <v>82</v>
      </c>
      <c r="K559" s="140"/>
    </row>
    <row r="560" spans="1:11" s="99" customFormat="1" ht="21" customHeight="1">
      <c r="A560" s="92"/>
      <c r="B560" s="93"/>
      <c r="C560" s="126"/>
      <c r="D560" s="93">
        <v>4210</v>
      </c>
      <c r="E560" s="95"/>
      <c r="F560" s="92" t="s">
        <v>27</v>
      </c>
      <c r="G560" s="120">
        <v>10300</v>
      </c>
      <c r="H560" s="120">
        <v>4841</v>
      </c>
      <c r="I560" s="116">
        <f t="shared" si="24"/>
        <v>47</v>
      </c>
      <c r="J560" s="140" t="s">
        <v>341</v>
      </c>
      <c r="K560" s="140"/>
    </row>
    <row r="561" spans="1:11" s="99" customFormat="1" ht="21" customHeight="1">
      <c r="A561" s="92"/>
      <c r="B561" s="93"/>
      <c r="C561" s="126"/>
      <c r="D561" s="93">
        <v>4240</v>
      </c>
      <c r="E561" s="95"/>
      <c r="F561" s="92" t="s">
        <v>29</v>
      </c>
      <c r="G561" s="120">
        <v>820</v>
      </c>
      <c r="H561" s="120">
        <v>147</v>
      </c>
      <c r="I561" s="116">
        <f t="shared" si="24"/>
        <v>17.926829268292682</v>
      </c>
      <c r="J561" s="140" t="s">
        <v>329</v>
      </c>
      <c r="K561" s="140"/>
    </row>
    <row r="562" spans="1:11" s="99" customFormat="1" ht="21" customHeight="1">
      <c r="A562" s="92"/>
      <c r="B562" s="93"/>
      <c r="C562" s="126"/>
      <c r="D562" s="93">
        <v>4260</v>
      </c>
      <c r="E562" s="95"/>
      <c r="F562" s="92" t="s">
        <v>31</v>
      </c>
      <c r="G562" s="120">
        <v>5050</v>
      </c>
      <c r="H562" s="120">
        <v>1854</v>
      </c>
      <c r="I562" s="116">
        <f t="shared" si="24"/>
        <v>36.71287128712871</v>
      </c>
      <c r="J562" s="141" t="s">
        <v>119</v>
      </c>
      <c r="K562" s="141"/>
    </row>
    <row r="563" spans="1:11" s="99" customFormat="1" ht="21" customHeight="1">
      <c r="A563" s="92"/>
      <c r="B563" s="93"/>
      <c r="C563" s="126"/>
      <c r="D563" s="93">
        <v>4270</v>
      </c>
      <c r="E563" s="95"/>
      <c r="F563" s="92" t="s">
        <v>32</v>
      </c>
      <c r="G563" s="120">
        <v>2900</v>
      </c>
      <c r="H563" s="120">
        <v>205</v>
      </c>
      <c r="I563" s="116">
        <f t="shared" si="24"/>
        <v>7.06896551724138</v>
      </c>
      <c r="J563" s="140" t="s">
        <v>331</v>
      </c>
      <c r="K563" s="140"/>
    </row>
    <row r="564" spans="1:11" s="99" customFormat="1" ht="21" customHeight="1">
      <c r="A564" s="92"/>
      <c r="B564" s="93"/>
      <c r="C564" s="126"/>
      <c r="D564" s="93">
        <v>4300</v>
      </c>
      <c r="E564" s="95"/>
      <c r="F564" s="92" t="s">
        <v>332</v>
      </c>
      <c r="G564" s="120">
        <v>5690</v>
      </c>
      <c r="H564" s="120">
        <v>2120</v>
      </c>
      <c r="I564" s="116">
        <f t="shared" si="24"/>
        <v>37.258347978910365</v>
      </c>
      <c r="J564" s="140" t="s">
        <v>342</v>
      </c>
      <c r="K564" s="140"/>
    </row>
    <row r="565" spans="1:11" s="99" customFormat="1" ht="21" customHeight="1">
      <c r="A565" s="92"/>
      <c r="B565" s="93"/>
      <c r="C565" s="126"/>
      <c r="D565" s="93">
        <v>4410</v>
      </c>
      <c r="E565" s="95"/>
      <c r="F565" s="92" t="s">
        <v>71</v>
      </c>
      <c r="G565" s="120">
        <v>200</v>
      </c>
      <c r="H565" s="120">
        <v>0</v>
      </c>
      <c r="I565" s="116">
        <f t="shared" si="24"/>
        <v>0</v>
      </c>
      <c r="J565" s="140" t="s">
        <v>286</v>
      </c>
      <c r="K565" s="140"/>
    </row>
    <row r="566" spans="1:11" s="99" customFormat="1" ht="21" customHeight="1">
      <c r="A566" s="92"/>
      <c r="B566" s="93"/>
      <c r="C566" s="126"/>
      <c r="D566" s="93">
        <v>4430</v>
      </c>
      <c r="E566" s="95"/>
      <c r="F566" s="92" t="s">
        <v>39</v>
      </c>
      <c r="G566" s="120">
        <v>58</v>
      </c>
      <c r="H566" s="120">
        <v>0</v>
      </c>
      <c r="I566" s="116">
        <f t="shared" si="24"/>
        <v>0</v>
      </c>
      <c r="J566" s="142" t="s">
        <v>334</v>
      </c>
      <c r="K566" s="142"/>
    </row>
    <row r="567" spans="1:11" s="99" customFormat="1" ht="21" customHeight="1">
      <c r="A567" s="92"/>
      <c r="B567" s="93"/>
      <c r="C567" s="209"/>
      <c r="D567" s="93">
        <v>4440</v>
      </c>
      <c r="E567" s="95"/>
      <c r="F567" s="92" t="s">
        <v>41</v>
      </c>
      <c r="G567" s="120">
        <v>8958</v>
      </c>
      <c r="H567" s="120">
        <v>6661</v>
      </c>
      <c r="I567" s="97">
        <f t="shared" si="24"/>
        <v>74.35811565081491</v>
      </c>
      <c r="J567" s="140" t="s">
        <v>95</v>
      </c>
      <c r="K567" s="140"/>
    </row>
    <row r="568" spans="1:11" s="99" customFormat="1" ht="21" customHeight="1">
      <c r="A568" s="57"/>
      <c r="B568" s="60"/>
      <c r="C568" s="100">
        <v>85446</v>
      </c>
      <c r="D568" s="132"/>
      <c r="E568" s="60"/>
      <c r="F568" s="57" t="s">
        <v>294</v>
      </c>
      <c r="G568" s="88">
        <f>SUM(G569)</f>
        <v>100</v>
      </c>
      <c r="H568" s="88">
        <f>SUM(H569)</f>
        <v>0</v>
      </c>
      <c r="I568" s="89">
        <f t="shared" si="24"/>
        <v>0</v>
      </c>
      <c r="J568" s="144"/>
      <c r="K568" s="144"/>
    </row>
    <row r="569" spans="1:11" s="99" customFormat="1" ht="21" customHeight="1">
      <c r="A569" s="92"/>
      <c r="B569" s="95"/>
      <c r="C569" s="100"/>
      <c r="D569" s="127">
        <v>4300</v>
      </c>
      <c r="E569" s="95"/>
      <c r="F569" s="92" t="s">
        <v>308</v>
      </c>
      <c r="G569" s="96">
        <v>100</v>
      </c>
      <c r="H569" s="96">
        <v>0</v>
      </c>
      <c r="I569" s="97">
        <f t="shared" si="24"/>
        <v>0</v>
      </c>
      <c r="J569" s="142" t="s">
        <v>295</v>
      </c>
      <c r="K569" s="142"/>
    </row>
    <row r="570" spans="1:11" s="11" customFormat="1" ht="21" customHeight="1">
      <c r="A570" s="106"/>
      <c r="B570" s="106"/>
      <c r="C570" s="107"/>
      <c r="D570" s="106"/>
      <c r="E570" s="108"/>
      <c r="F570" s="106"/>
      <c r="G570" s="109"/>
      <c r="H570" s="109"/>
      <c r="I570" s="63"/>
      <c r="J570" s="110"/>
      <c r="K570" s="110"/>
    </row>
    <row r="571" spans="1:11" s="87" customFormat="1" ht="21" customHeight="1">
      <c r="A571" s="80" t="s">
        <v>343</v>
      </c>
      <c r="B571" s="80"/>
      <c r="C571" s="111"/>
      <c r="D571" s="80"/>
      <c r="E571" s="112"/>
      <c r="F571" s="80" t="s">
        <v>344</v>
      </c>
      <c r="G571" s="113">
        <f>SUM(G572:G587)/2</f>
        <v>407242</v>
      </c>
      <c r="H571" s="113">
        <f>SUM(H572:H587)/2</f>
        <v>207983</v>
      </c>
      <c r="I571" s="114">
        <f>H571/G571*100</f>
        <v>51.07110759695709</v>
      </c>
      <c r="J571" s="86"/>
      <c r="K571" s="86"/>
    </row>
    <row r="572" spans="1:11" s="99" customFormat="1" ht="21" customHeight="1">
      <c r="A572" s="57"/>
      <c r="B572" s="58"/>
      <c r="C572" s="59">
        <v>85404</v>
      </c>
      <c r="D572" s="58"/>
      <c r="E572" s="60"/>
      <c r="F572" s="57" t="s">
        <v>273</v>
      </c>
      <c r="G572" s="173">
        <f>SUM(G573:G585)</f>
        <v>407092</v>
      </c>
      <c r="H572" s="173">
        <f>SUM(H573:H585)</f>
        <v>207983</v>
      </c>
      <c r="I572" s="63">
        <f>H572/G572*100</f>
        <v>51.089925618779056</v>
      </c>
      <c r="J572" s="90"/>
      <c r="K572" s="90"/>
    </row>
    <row r="573" spans="1:11" s="99" customFormat="1" ht="21" customHeight="1">
      <c r="A573" s="92"/>
      <c r="B573" s="93"/>
      <c r="C573" s="134"/>
      <c r="D573" s="137">
        <v>3020</v>
      </c>
      <c r="E573" s="138"/>
      <c r="F573" s="121" t="s">
        <v>61</v>
      </c>
      <c r="G573" s="120">
        <v>3619</v>
      </c>
      <c r="H573" s="120">
        <v>805</v>
      </c>
      <c r="I573" s="116">
        <f t="shared" si="24"/>
        <v>22.243713733075435</v>
      </c>
      <c r="J573" s="140" t="s">
        <v>328</v>
      </c>
      <c r="K573" s="140"/>
    </row>
    <row r="574" spans="1:11" s="99" customFormat="1" ht="21" customHeight="1">
      <c r="A574" s="92"/>
      <c r="B574" s="93"/>
      <c r="C574" s="126"/>
      <c r="D574" s="93">
        <v>4010</v>
      </c>
      <c r="E574" s="95"/>
      <c r="F574" s="92" t="s">
        <v>78</v>
      </c>
      <c r="G574" s="120">
        <v>265628</v>
      </c>
      <c r="H574" s="120">
        <v>125419</v>
      </c>
      <c r="I574" s="116">
        <f t="shared" si="24"/>
        <v>47.21603144246841</v>
      </c>
      <c r="J574" s="98" t="s">
        <v>79</v>
      </c>
      <c r="K574" s="98"/>
    </row>
    <row r="575" spans="1:11" s="99" customFormat="1" ht="21" customHeight="1">
      <c r="A575" s="92"/>
      <c r="B575" s="93"/>
      <c r="C575" s="126"/>
      <c r="D575" s="137">
        <v>4040</v>
      </c>
      <c r="E575" s="138"/>
      <c r="F575" s="121" t="s">
        <v>23</v>
      </c>
      <c r="G575" s="120">
        <v>20383</v>
      </c>
      <c r="H575" s="120">
        <v>20383</v>
      </c>
      <c r="I575" s="116">
        <f t="shared" si="24"/>
        <v>100</v>
      </c>
      <c r="J575" s="140" t="s">
        <v>98</v>
      </c>
      <c r="K575" s="140"/>
    </row>
    <row r="576" spans="1:11" s="99" customFormat="1" ht="21" customHeight="1">
      <c r="A576" s="92"/>
      <c r="B576" s="93"/>
      <c r="C576" s="126"/>
      <c r="D576" s="137">
        <v>4110</v>
      </c>
      <c r="E576" s="138"/>
      <c r="F576" s="121" t="s">
        <v>25</v>
      </c>
      <c r="G576" s="120">
        <v>47898</v>
      </c>
      <c r="H576" s="120">
        <v>23863</v>
      </c>
      <c r="I576" s="116">
        <f t="shared" si="24"/>
        <v>49.82045179339429</v>
      </c>
      <c r="J576" s="140" t="s">
        <v>81</v>
      </c>
      <c r="K576" s="140"/>
    </row>
    <row r="577" spans="1:11" s="99" customFormat="1" ht="21" customHeight="1">
      <c r="A577" s="92"/>
      <c r="B577" s="93"/>
      <c r="C577" s="126"/>
      <c r="D577" s="137">
        <v>4120</v>
      </c>
      <c r="E577" s="138"/>
      <c r="F577" s="121" t="s">
        <v>26</v>
      </c>
      <c r="G577" s="120">
        <v>6023</v>
      </c>
      <c r="H577" s="120">
        <v>3488</v>
      </c>
      <c r="I577" s="116">
        <f t="shared" si="24"/>
        <v>57.911339863855225</v>
      </c>
      <c r="J577" s="140" t="s">
        <v>82</v>
      </c>
      <c r="K577" s="140"/>
    </row>
    <row r="578" spans="1:11" s="99" customFormat="1" ht="21" customHeight="1">
      <c r="A578" s="92"/>
      <c r="B578" s="93"/>
      <c r="C578" s="126"/>
      <c r="D578" s="137">
        <v>4210</v>
      </c>
      <c r="E578" s="138"/>
      <c r="F578" s="121" t="s">
        <v>27</v>
      </c>
      <c r="G578" s="120">
        <v>5310</v>
      </c>
      <c r="H578" s="120">
        <v>1385</v>
      </c>
      <c r="I578" s="116">
        <f t="shared" si="24"/>
        <v>26.08286252354049</v>
      </c>
      <c r="J578" s="140" t="s">
        <v>345</v>
      </c>
      <c r="K578" s="140"/>
    </row>
    <row r="579" spans="1:11" s="99" customFormat="1" ht="21" customHeight="1">
      <c r="A579" s="92"/>
      <c r="B579" s="93"/>
      <c r="C579" s="126"/>
      <c r="D579" s="137">
        <v>4240</v>
      </c>
      <c r="E579" s="138"/>
      <c r="F579" s="121" t="s">
        <v>29</v>
      </c>
      <c r="G579" s="120">
        <v>1000</v>
      </c>
      <c r="H579" s="120">
        <v>0</v>
      </c>
      <c r="I579" s="97">
        <f t="shared" si="24"/>
        <v>0</v>
      </c>
      <c r="J579" s="140" t="s">
        <v>329</v>
      </c>
      <c r="K579" s="140"/>
    </row>
    <row r="580" spans="1:11" s="99" customFormat="1" ht="21" customHeight="1">
      <c r="A580" s="92"/>
      <c r="B580" s="93"/>
      <c r="C580" s="126"/>
      <c r="D580" s="137">
        <v>4260</v>
      </c>
      <c r="E580" s="138"/>
      <c r="F580" s="121" t="s">
        <v>31</v>
      </c>
      <c r="G580" s="120">
        <v>26361</v>
      </c>
      <c r="H580" s="120">
        <v>17521</v>
      </c>
      <c r="I580" s="116">
        <f t="shared" si="24"/>
        <v>66.46561207844923</v>
      </c>
      <c r="J580" s="141" t="s">
        <v>119</v>
      </c>
      <c r="K580" s="141"/>
    </row>
    <row r="581" spans="1:11" s="99" customFormat="1" ht="21" customHeight="1">
      <c r="A581" s="92"/>
      <c r="B581" s="93"/>
      <c r="C581" s="126"/>
      <c r="D581" s="137">
        <v>4270</v>
      </c>
      <c r="E581" s="138"/>
      <c r="F581" s="121" t="s">
        <v>32</v>
      </c>
      <c r="G581" s="120">
        <v>5780</v>
      </c>
      <c r="H581" s="120">
        <v>1439</v>
      </c>
      <c r="I581" s="116">
        <f t="shared" si="24"/>
        <v>24.896193771626297</v>
      </c>
      <c r="J581" s="140" t="s">
        <v>331</v>
      </c>
      <c r="K581" s="140"/>
    </row>
    <row r="582" spans="1:11" s="99" customFormat="1" ht="21" customHeight="1">
      <c r="A582" s="92"/>
      <c r="B582" s="93"/>
      <c r="C582" s="126"/>
      <c r="D582" s="137">
        <v>4300</v>
      </c>
      <c r="E582" s="138"/>
      <c r="F582" s="121" t="s">
        <v>332</v>
      </c>
      <c r="G582" s="120">
        <v>9309</v>
      </c>
      <c r="H582" s="120">
        <v>2212</v>
      </c>
      <c r="I582" s="116">
        <f t="shared" si="24"/>
        <v>23.761950800300784</v>
      </c>
      <c r="J582" s="140" t="s">
        <v>333</v>
      </c>
      <c r="K582" s="140"/>
    </row>
    <row r="583" spans="1:11" s="99" customFormat="1" ht="21" customHeight="1">
      <c r="A583" s="92"/>
      <c r="B583" s="93"/>
      <c r="C583" s="126"/>
      <c r="D583" s="137">
        <v>4410</v>
      </c>
      <c r="E583" s="138"/>
      <c r="F583" s="121" t="s">
        <v>71</v>
      </c>
      <c r="G583" s="120">
        <v>300</v>
      </c>
      <c r="H583" s="120">
        <v>0</v>
      </c>
      <c r="I583" s="97">
        <f t="shared" si="24"/>
        <v>0</v>
      </c>
      <c r="J583" s="140" t="s">
        <v>286</v>
      </c>
      <c r="K583" s="140"/>
    </row>
    <row r="584" spans="1:11" s="99" customFormat="1" ht="21" customHeight="1">
      <c r="A584" s="92"/>
      <c r="B584" s="93"/>
      <c r="C584" s="126"/>
      <c r="D584" s="137">
        <v>4430</v>
      </c>
      <c r="E584" s="138"/>
      <c r="F584" s="121" t="s">
        <v>39</v>
      </c>
      <c r="G584" s="123">
        <v>47</v>
      </c>
      <c r="H584" s="123">
        <v>22</v>
      </c>
      <c r="I584" s="124">
        <f t="shared" si="24"/>
        <v>46.808510638297875</v>
      </c>
      <c r="J584" s="140" t="s">
        <v>334</v>
      </c>
      <c r="K584" s="140"/>
    </row>
    <row r="585" spans="1:11" s="99" customFormat="1" ht="21" customHeight="1">
      <c r="A585" s="92"/>
      <c r="B585" s="93"/>
      <c r="C585" s="209"/>
      <c r="D585" s="137">
        <v>4440</v>
      </c>
      <c r="E585" s="138"/>
      <c r="F585" s="121" t="s">
        <v>41</v>
      </c>
      <c r="G585" s="120">
        <v>15434</v>
      </c>
      <c r="H585" s="120">
        <v>11446</v>
      </c>
      <c r="I585" s="97">
        <f t="shared" si="24"/>
        <v>74.1609433717766</v>
      </c>
      <c r="J585" s="140" t="s">
        <v>95</v>
      </c>
      <c r="K585" s="140"/>
    </row>
    <row r="586" spans="1:11" s="99" customFormat="1" ht="21" customHeight="1">
      <c r="A586" s="57"/>
      <c r="B586" s="60"/>
      <c r="C586" s="100">
        <v>85446</v>
      </c>
      <c r="D586" s="132"/>
      <c r="E586" s="60"/>
      <c r="F586" s="57" t="s">
        <v>294</v>
      </c>
      <c r="G586" s="88">
        <f>SUM(G587)</f>
        <v>150</v>
      </c>
      <c r="H586" s="88">
        <f>SUM(H587)</f>
        <v>0</v>
      </c>
      <c r="I586" s="89">
        <f t="shared" si="24"/>
        <v>0</v>
      </c>
      <c r="J586" s="144"/>
      <c r="K586" s="144"/>
    </row>
    <row r="587" spans="1:11" s="99" customFormat="1" ht="21" customHeight="1">
      <c r="A587" s="92"/>
      <c r="B587" s="95"/>
      <c r="C587" s="100"/>
      <c r="D587" s="127">
        <v>4300</v>
      </c>
      <c r="E587" s="95"/>
      <c r="F587" s="92" t="s">
        <v>308</v>
      </c>
      <c r="G587" s="96">
        <v>150</v>
      </c>
      <c r="H587" s="96">
        <v>0</v>
      </c>
      <c r="I587" s="97">
        <f t="shared" si="24"/>
        <v>0</v>
      </c>
      <c r="J587" s="142" t="s">
        <v>295</v>
      </c>
      <c r="K587" s="142"/>
    </row>
    <row r="588" spans="1:11" s="119" customFormat="1" ht="21" customHeight="1">
      <c r="A588" s="92"/>
      <c r="B588" s="92"/>
      <c r="C588" s="117"/>
      <c r="D588" s="92"/>
      <c r="E588" s="118"/>
      <c r="F588" s="92"/>
      <c r="G588" s="96"/>
      <c r="H588" s="96"/>
      <c r="I588" s="63"/>
      <c r="J588" s="110"/>
      <c r="K588" s="110"/>
    </row>
    <row r="589" spans="1:11" s="87" customFormat="1" ht="21" customHeight="1">
      <c r="A589" s="80" t="s">
        <v>346</v>
      </c>
      <c r="B589" s="80"/>
      <c r="C589" s="111"/>
      <c r="D589" s="80"/>
      <c r="E589" s="112"/>
      <c r="F589" s="80" t="s">
        <v>347</v>
      </c>
      <c r="G589" s="113">
        <f>SUM(G590:G606)/2</f>
        <v>729277</v>
      </c>
      <c r="H589" s="113">
        <f>SUM(H590:H606)/2</f>
        <v>379012</v>
      </c>
      <c r="I589" s="114">
        <f>H589/G589*100</f>
        <v>51.970924628090565</v>
      </c>
      <c r="J589" s="86"/>
      <c r="K589" s="86"/>
    </row>
    <row r="590" spans="1:11" s="99" customFormat="1" ht="21" customHeight="1">
      <c r="A590" s="57"/>
      <c r="B590" s="58"/>
      <c r="C590" s="59">
        <v>85404</v>
      </c>
      <c r="D590" s="58"/>
      <c r="E590" s="60"/>
      <c r="F590" s="57" t="s">
        <v>273</v>
      </c>
      <c r="G590" s="173">
        <f>SUM(G591:G604)</f>
        <v>728377</v>
      </c>
      <c r="H590" s="173">
        <f>SUM(H591:H604)</f>
        <v>379012</v>
      </c>
      <c r="I590" s="63">
        <f>H590/G590*100</f>
        <v>52.03514114256765</v>
      </c>
      <c r="J590" s="90"/>
      <c r="K590" s="90"/>
    </row>
    <row r="591" spans="1:11" s="101" customFormat="1" ht="21" customHeight="1">
      <c r="A591" s="92"/>
      <c r="B591" s="93"/>
      <c r="C591" s="134"/>
      <c r="D591" s="137">
        <v>3020</v>
      </c>
      <c r="E591" s="138"/>
      <c r="F591" s="121" t="s">
        <v>61</v>
      </c>
      <c r="G591" s="120">
        <v>5528</v>
      </c>
      <c r="H591" s="120">
        <v>1260</v>
      </c>
      <c r="I591" s="116">
        <f t="shared" si="24"/>
        <v>22.793053545586105</v>
      </c>
      <c r="J591" s="140" t="s">
        <v>328</v>
      </c>
      <c r="K591" s="140"/>
    </row>
    <row r="592" spans="1:11" s="101" customFormat="1" ht="21" customHeight="1">
      <c r="A592" s="92"/>
      <c r="B592" s="93"/>
      <c r="C592" s="126"/>
      <c r="D592" s="93">
        <v>4010</v>
      </c>
      <c r="E592" s="95"/>
      <c r="F592" s="92" t="s">
        <v>78</v>
      </c>
      <c r="G592" s="120">
        <v>465926</v>
      </c>
      <c r="H592" s="120">
        <v>215414</v>
      </c>
      <c r="I592" s="116">
        <f t="shared" si="24"/>
        <v>46.23352206144323</v>
      </c>
      <c r="J592" s="98" t="s">
        <v>79</v>
      </c>
      <c r="K592" s="98"/>
    </row>
    <row r="593" spans="1:11" s="101" customFormat="1" ht="21" customHeight="1">
      <c r="A593" s="92"/>
      <c r="B593" s="93"/>
      <c r="C593" s="126"/>
      <c r="D593" s="137">
        <v>4040</v>
      </c>
      <c r="E593" s="138"/>
      <c r="F593" s="121" t="s">
        <v>23</v>
      </c>
      <c r="G593" s="120">
        <v>33550</v>
      </c>
      <c r="H593" s="120">
        <v>33550</v>
      </c>
      <c r="I593" s="116">
        <f t="shared" si="24"/>
        <v>100</v>
      </c>
      <c r="J593" s="140" t="s">
        <v>98</v>
      </c>
      <c r="K593" s="140"/>
    </row>
    <row r="594" spans="1:11" s="101" customFormat="1" ht="21" customHeight="1">
      <c r="A594" s="92"/>
      <c r="B594" s="93"/>
      <c r="C594" s="126"/>
      <c r="D594" s="137">
        <v>4110</v>
      </c>
      <c r="E594" s="138"/>
      <c r="F594" s="121" t="s">
        <v>25</v>
      </c>
      <c r="G594" s="120">
        <v>83793</v>
      </c>
      <c r="H594" s="120">
        <v>42976</v>
      </c>
      <c r="I594" s="116">
        <f t="shared" si="24"/>
        <v>51.28829377155609</v>
      </c>
      <c r="J594" s="140" t="s">
        <v>81</v>
      </c>
      <c r="K594" s="140"/>
    </row>
    <row r="595" spans="1:11" s="101" customFormat="1" ht="21" customHeight="1">
      <c r="A595" s="92"/>
      <c r="B595" s="93"/>
      <c r="C595" s="126"/>
      <c r="D595" s="137">
        <v>4120</v>
      </c>
      <c r="E595" s="138"/>
      <c r="F595" s="121" t="s">
        <v>26</v>
      </c>
      <c r="G595" s="120">
        <v>10536</v>
      </c>
      <c r="H595" s="120">
        <v>5851</v>
      </c>
      <c r="I595" s="116">
        <f t="shared" si="24"/>
        <v>55.533409263477594</v>
      </c>
      <c r="J595" s="140" t="s">
        <v>82</v>
      </c>
      <c r="K595" s="140"/>
    </row>
    <row r="596" spans="1:11" s="101" customFormat="1" ht="21" customHeight="1">
      <c r="A596" s="92"/>
      <c r="B596" s="95"/>
      <c r="C596" s="126"/>
      <c r="D596" s="227">
        <v>4210</v>
      </c>
      <c r="E596" s="138"/>
      <c r="F596" s="121" t="s">
        <v>27</v>
      </c>
      <c r="G596" s="120">
        <v>9110</v>
      </c>
      <c r="H596" s="120">
        <v>3816</v>
      </c>
      <c r="I596" s="97">
        <f t="shared" si="24"/>
        <v>41.888035126234904</v>
      </c>
      <c r="J596" s="140" t="s">
        <v>348</v>
      </c>
      <c r="K596" s="140"/>
    </row>
    <row r="597" spans="1:11" s="101" customFormat="1" ht="21" customHeight="1">
      <c r="A597" s="92"/>
      <c r="B597" s="93"/>
      <c r="C597" s="126"/>
      <c r="D597" s="137">
        <v>4240</v>
      </c>
      <c r="E597" s="138"/>
      <c r="F597" s="121" t="s">
        <v>29</v>
      </c>
      <c r="G597" s="120">
        <v>1300</v>
      </c>
      <c r="H597" s="120">
        <v>389</v>
      </c>
      <c r="I597" s="116">
        <f t="shared" si="24"/>
        <v>29.923076923076923</v>
      </c>
      <c r="J597" s="140" t="s">
        <v>329</v>
      </c>
      <c r="K597" s="140"/>
    </row>
    <row r="598" spans="1:11" s="101" customFormat="1" ht="21" customHeight="1">
      <c r="A598" s="92"/>
      <c r="B598" s="93"/>
      <c r="C598" s="126"/>
      <c r="D598" s="137">
        <v>4260</v>
      </c>
      <c r="E598" s="138"/>
      <c r="F598" s="121" t="s">
        <v>31</v>
      </c>
      <c r="G598" s="120">
        <v>72000</v>
      </c>
      <c r="H598" s="120">
        <v>49327</v>
      </c>
      <c r="I598" s="116">
        <f t="shared" si="24"/>
        <v>68.50972222222222</v>
      </c>
      <c r="J598" s="141" t="s">
        <v>119</v>
      </c>
      <c r="K598" s="141"/>
    </row>
    <row r="599" spans="1:11" s="101" customFormat="1" ht="21" customHeight="1">
      <c r="A599" s="92"/>
      <c r="B599" s="93"/>
      <c r="C599" s="126"/>
      <c r="D599" s="137">
        <v>4270</v>
      </c>
      <c r="E599" s="138"/>
      <c r="F599" s="121" t="s">
        <v>32</v>
      </c>
      <c r="G599" s="120">
        <v>8100</v>
      </c>
      <c r="H599" s="120">
        <v>2279</v>
      </c>
      <c r="I599" s="97">
        <f t="shared" si="24"/>
        <v>28.1358024691358</v>
      </c>
      <c r="J599" s="140" t="s">
        <v>349</v>
      </c>
      <c r="K599" s="140"/>
    </row>
    <row r="600" spans="1:11" s="101" customFormat="1" ht="21" customHeight="1">
      <c r="A600" s="92"/>
      <c r="B600" s="93"/>
      <c r="C600" s="126"/>
      <c r="D600" s="137">
        <v>4300</v>
      </c>
      <c r="E600" s="138"/>
      <c r="F600" s="121" t="s">
        <v>332</v>
      </c>
      <c r="G600" s="120">
        <v>10363</v>
      </c>
      <c r="H600" s="120">
        <v>3371</v>
      </c>
      <c r="I600" s="116">
        <f t="shared" si="24"/>
        <v>32.52919038888353</v>
      </c>
      <c r="J600" s="140" t="s">
        <v>333</v>
      </c>
      <c r="K600" s="140"/>
    </row>
    <row r="601" spans="1:11" s="101" customFormat="1" ht="21" customHeight="1">
      <c r="A601" s="92"/>
      <c r="B601" s="93"/>
      <c r="C601" s="126"/>
      <c r="D601" s="137">
        <v>4410</v>
      </c>
      <c r="E601" s="138"/>
      <c r="F601" s="121" t="s">
        <v>71</v>
      </c>
      <c r="G601" s="120">
        <v>300</v>
      </c>
      <c r="H601" s="120">
        <v>0</v>
      </c>
      <c r="I601" s="116">
        <f t="shared" si="24"/>
        <v>0</v>
      </c>
      <c r="J601" s="140" t="s">
        <v>286</v>
      </c>
      <c r="K601" s="140"/>
    </row>
    <row r="602" spans="1:11" s="101" customFormat="1" ht="21" customHeight="1">
      <c r="A602" s="92"/>
      <c r="B602" s="93"/>
      <c r="C602" s="126"/>
      <c r="D602" s="137">
        <v>4430</v>
      </c>
      <c r="E602" s="138"/>
      <c r="F602" s="121" t="s">
        <v>39</v>
      </c>
      <c r="G602" s="120">
        <v>90</v>
      </c>
      <c r="H602" s="120">
        <v>42</v>
      </c>
      <c r="I602" s="116">
        <f t="shared" si="24"/>
        <v>46.666666666666664</v>
      </c>
      <c r="J602" s="140" t="s">
        <v>334</v>
      </c>
      <c r="K602" s="140"/>
    </row>
    <row r="603" spans="1:11" s="101" customFormat="1" ht="21" customHeight="1">
      <c r="A603" s="92"/>
      <c r="B603" s="93"/>
      <c r="C603" s="126"/>
      <c r="D603" s="137">
        <v>4440</v>
      </c>
      <c r="E603" s="138"/>
      <c r="F603" s="121" t="s">
        <v>41</v>
      </c>
      <c r="G603" s="120">
        <v>27467</v>
      </c>
      <c r="H603" s="120">
        <v>20423</v>
      </c>
      <c r="I603" s="116">
        <f t="shared" si="24"/>
        <v>74.35468016164852</v>
      </c>
      <c r="J603" s="140" t="s">
        <v>95</v>
      </c>
      <c r="K603" s="140"/>
    </row>
    <row r="604" spans="1:11" s="101" customFormat="1" ht="21" customHeight="1">
      <c r="A604" s="92"/>
      <c r="B604" s="95"/>
      <c r="C604" s="126"/>
      <c r="D604" s="227">
        <v>4580</v>
      </c>
      <c r="E604" s="138"/>
      <c r="F604" s="121" t="s">
        <v>350</v>
      </c>
      <c r="G604" s="120">
        <v>314</v>
      </c>
      <c r="H604" s="120">
        <v>314</v>
      </c>
      <c r="I604" s="97">
        <f t="shared" si="24"/>
        <v>100</v>
      </c>
      <c r="J604" s="140" t="s">
        <v>351</v>
      </c>
      <c r="K604" s="140"/>
    </row>
    <row r="605" spans="1:11" s="99" customFormat="1" ht="21" customHeight="1">
      <c r="A605" s="57"/>
      <c r="B605" s="60"/>
      <c r="C605" s="100">
        <v>85446</v>
      </c>
      <c r="D605" s="132"/>
      <c r="E605" s="60"/>
      <c r="F605" s="57" t="s">
        <v>294</v>
      </c>
      <c r="G605" s="88">
        <f>SUM(G606)</f>
        <v>900</v>
      </c>
      <c r="H605" s="88">
        <f>SUM(H606)</f>
        <v>0</v>
      </c>
      <c r="I605" s="89">
        <f t="shared" si="24"/>
        <v>0</v>
      </c>
      <c r="J605" s="144"/>
      <c r="K605" s="144"/>
    </row>
    <row r="606" spans="1:11" s="99" customFormat="1" ht="21" customHeight="1">
      <c r="A606" s="92"/>
      <c r="B606" s="95"/>
      <c r="C606" s="100"/>
      <c r="D606" s="127">
        <v>4300</v>
      </c>
      <c r="E606" s="95"/>
      <c r="F606" s="92" t="s">
        <v>308</v>
      </c>
      <c r="G606" s="96">
        <v>900</v>
      </c>
      <c r="H606" s="96">
        <v>0</v>
      </c>
      <c r="I606" s="97">
        <f t="shared" si="24"/>
        <v>0</v>
      </c>
      <c r="J606" s="142" t="s">
        <v>352</v>
      </c>
      <c r="K606" s="142"/>
    </row>
    <row r="607" spans="1:11" s="119" customFormat="1" ht="21" customHeight="1">
      <c r="A607" s="92"/>
      <c r="B607" s="92"/>
      <c r="C607" s="117"/>
      <c r="D607" s="92"/>
      <c r="E607" s="118"/>
      <c r="F607" s="92"/>
      <c r="G607" s="96"/>
      <c r="H607" s="96"/>
      <c r="I607" s="63"/>
      <c r="J607" s="110"/>
      <c r="K607" s="110"/>
    </row>
    <row r="608" spans="1:11" s="87" customFormat="1" ht="21" customHeight="1">
      <c r="A608" s="80" t="s">
        <v>353</v>
      </c>
      <c r="B608" s="80"/>
      <c r="C608" s="111"/>
      <c r="D608" s="80"/>
      <c r="E608" s="112"/>
      <c r="F608" s="80" t="s">
        <v>354</v>
      </c>
      <c r="G608" s="113">
        <f>SUM(G609:G624)/2</f>
        <v>299405</v>
      </c>
      <c r="H608" s="113">
        <f>SUM(H609:H624)/2</f>
        <v>158353</v>
      </c>
      <c r="I608" s="114">
        <f>H608/G608*100</f>
        <v>52.889230306775104</v>
      </c>
      <c r="J608" s="86"/>
      <c r="K608" s="86"/>
    </row>
    <row r="609" spans="1:11" s="99" customFormat="1" ht="21" customHeight="1">
      <c r="A609" s="57"/>
      <c r="B609" s="58"/>
      <c r="C609" s="59">
        <v>85404</v>
      </c>
      <c r="D609" s="58"/>
      <c r="E609" s="60"/>
      <c r="F609" s="57" t="s">
        <v>273</v>
      </c>
      <c r="G609" s="173">
        <f>SUM(G610:G622)</f>
        <v>299255</v>
      </c>
      <c r="H609" s="173">
        <f>SUM(H610:H622)</f>
        <v>158353</v>
      </c>
      <c r="I609" s="63">
        <f>H609/G609*100</f>
        <v>52.915740756211264</v>
      </c>
      <c r="J609" s="90"/>
      <c r="K609" s="90"/>
    </row>
    <row r="610" spans="1:11" s="101" customFormat="1" ht="21" customHeight="1">
      <c r="A610" s="92"/>
      <c r="B610" s="93"/>
      <c r="C610" s="134"/>
      <c r="D610" s="137">
        <v>3020</v>
      </c>
      <c r="E610" s="138"/>
      <c r="F610" s="121" t="s">
        <v>61</v>
      </c>
      <c r="G610" s="120">
        <v>1548</v>
      </c>
      <c r="H610" s="120">
        <v>182</v>
      </c>
      <c r="I610" s="116">
        <f>H610/G610*100</f>
        <v>11.757105943152455</v>
      </c>
      <c r="J610" s="140" t="s">
        <v>328</v>
      </c>
      <c r="K610" s="140"/>
    </row>
    <row r="611" spans="1:11" s="101" customFormat="1" ht="21" customHeight="1">
      <c r="A611" s="92"/>
      <c r="B611" s="93"/>
      <c r="C611" s="126"/>
      <c r="D611" s="93">
        <v>4010</v>
      </c>
      <c r="E611" s="95"/>
      <c r="F611" s="92" t="s">
        <v>78</v>
      </c>
      <c r="G611" s="120">
        <v>198352</v>
      </c>
      <c r="H611" s="120">
        <v>97953</v>
      </c>
      <c r="I611" s="116">
        <f t="shared" si="24"/>
        <v>49.3834193756554</v>
      </c>
      <c r="J611" s="98" t="s">
        <v>79</v>
      </c>
      <c r="K611" s="98"/>
    </row>
    <row r="612" spans="1:11" s="101" customFormat="1" ht="21" customHeight="1">
      <c r="A612" s="92"/>
      <c r="B612" s="93"/>
      <c r="C612" s="126"/>
      <c r="D612" s="137">
        <v>4040</v>
      </c>
      <c r="E612" s="138"/>
      <c r="F612" s="121" t="s">
        <v>23</v>
      </c>
      <c r="G612" s="120">
        <v>15484</v>
      </c>
      <c r="H612" s="120">
        <v>15484</v>
      </c>
      <c r="I612" s="116">
        <f t="shared" si="24"/>
        <v>100</v>
      </c>
      <c r="J612" s="140" t="s">
        <v>98</v>
      </c>
      <c r="K612" s="140"/>
    </row>
    <row r="613" spans="1:11" s="101" customFormat="1" ht="21" customHeight="1">
      <c r="A613" s="92"/>
      <c r="B613" s="93"/>
      <c r="C613" s="126"/>
      <c r="D613" s="137">
        <v>4110</v>
      </c>
      <c r="E613" s="138"/>
      <c r="F613" s="121" t="s">
        <v>25</v>
      </c>
      <c r="G613" s="120">
        <v>35751</v>
      </c>
      <c r="H613" s="120">
        <v>19740</v>
      </c>
      <c r="I613" s="116">
        <f t="shared" si="24"/>
        <v>55.21523873458085</v>
      </c>
      <c r="J613" s="140" t="s">
        <v>81</v>
      </c>
      <c r="K613" s="140"/>
    </row>
    <row r="614" spans="1:11" s="101" customFormat="1" ht="21" customHeight="1">
      <c r="A614" s="92"/>
      <c r="B614" s="93"/>
      <c r="C614" s="126"/>
      <c r="D614" s="137">
        <v>4120</v>
      </c>
      <c r="E614" s="138"/>
      <c r="F614" s="121" t="s">
        <v>26</v>
      </c>
      <c r="G614" s="120">
        <v>4495</v>
      </c>
      <c r="H614" s="120">
        <v>2691</v>
      </c>
      <c r="I614" s="116">
        <f aca="true" t="shared" si="25" ref="I614:I669">H614/G614*100</f>
        <v>59.86651835372636</v>
      </c>
      <c r="J614" s="140" t="s">
        <v>82</v>
      </c>
      <c r="K614" s="140"/>
    </row>
    <row r="615" spans="1:11" s="101" customFormat="1" ht="21" customHeight="1">
      <c r="A615" s="92"/>
      <c r="B615" s="93"/>
      <c r="C615" s="126"/>
      <c r="D615" s="137">
        <v>4210</v>
      </c>
      <c r="E615" s="138"/>
      <c r="F615" s="121" t="s">
        <v>27</v>
      </c>
      <c r="G615" s="120">
        <v>3715</v>
      </c>
      <c r="H615" s="120">
        <v>1495</v>
      </c>
      <c r="I615" s="116">
        <f t="shared" si="25"/>
        <v>40.242261103633915</v>
      </c>
      <c r="J615" s="140" t="s">
        <v>100</v>
      </c>
      <c r="K615" s="140"/>
    </row>
    <row r="616" spans="1:11" s="101" customFormat="1" ht="21" customHeight="1">
      <c r="A616" s="92"/>
      <c r="B616" s="93"/>
      <c r="C616" s="126"/>
      <c r="D616" s="137">
        <v>4240</v>
      </c>
      <c r="E616" s="138"/>
      <c r="F616" s="121" t="s">
        <v>29</v>
      </c>
      <c r="G616" s="120">
        <v>800</v>
      </c>
      <c r="H616" s="120">
        <v>349</v>
      </c>
      <c r="I616" s="116">
        <f t="shared" si="25"/>
        <v>43.625</v>
      </c>
      <c r="J616" s="140" t="s">
        <v>329</v>
      </c>
      <c r="K616" s="140"/>
    </row>
    <row r="617" spans="1:11" s="101" customFormat="1" ht="21" customHeight="1">
      <c r="A617" s="92"/>
      <c r="B617" s="93"/>
      <c r="C617" s="126"/>
      <c r="D617" s="137">
        <v>4260</v>
      </c>
      <c r="E617" s="138"/>
      <c r="F617" s="121" t="s">
        <v>31</v>
      </c>
      <c r="G617" s="120">
        <v>16059</v>
      </c>
      <c r="H617" s="120">
        <v>8866</v>
      </c>
      <c r="I617" s="116">
        <f t="shared" si="25"/>
        <v>55.20891711812691</v>
      </c>
      <c r="J617" s="141" t="s">
        <v>330</v>
      </c>
      <c r="K617" s="141"/>
    </row>
    <row r="618" spans="1:11" s="101" customFormat="1" ht="21" customHeight="1">
      <c r="A618" s="92"/>
      <c r="B618" s="93"/>
      <c r="C618" s="126"/>
      <c r="D618" s="137">
        <v>4270</v>
      </c>
      <c r="E618" s="138"/>
      <c r="F618" s="121" t="s">
        <v>32</v>
      </c>
      <c r="G618" s="120">
        <v>4100</v>
      </c>
      <c r="H618" s="120">
        <v>638</v>
      </c>
      <c r="I618" s="116">
        <f t="shared" si="25"/>
        <v>15.560975609756097</v>
      </c>
      <c r="J618" s="140" t="s">
        <v>331</v>
      </c>
      <c r="K618" s="140"/>
    </row>
    <row r="619" spans="1:11" s="101" customFormat="1" ht="21" customHeight="1">
      <c r="A619" s="92"/>
      <c r="B619" s="93"/>
      <c r="C619" s="126"/>
      <c r="D619" s="137">
        <v>4300</v>
      </c>
      <c r="E619" s="138"/>
      <c r="F619" s="121" t="s">
        <v>332</v>
      </c>
      <c r="G619" s="120">
        <v>7222</v>
      </c>
      <c r="H619" s="120">
        <v>2481</v>
      </c>
      <c r="I619" s="116">
        <f t="shared" si="25"/>
        <v>34.35336471891443</v>
      </c>
      <c r="J619" s="140" t="s">
        <v>333</v>
      </c>
      <c r="K619" s="140"/>
    </row>
    <row r="620" spans="1:11" s="101" customFormat="1" ht="21" customHeight="1">
      <c r="A620" s="92"/>
      <c r="B620" s="93"/>
      <c r="C620" s="126"/>
      <c r="D620" s="137">
        <v>4410</v>
      </c>
      <c r="E620" s="138"/>
      <c r="F620" s="121" t="s">
        <v>71</v>
      </c>
      <c r="G620" s="120">
        <v>300</v>
      </c>
      <c r="H620" s="120">
        <v>0</v>
      </c>
      <c r="I620" s="97">
        <f t="shared" si="25"/>
        <v>0</v>
      </c>
      <c r="J620" s="140" t="s">
        <v>286</v>
      </c>
      <c r="K620" s="140"/>
    </row>
    <row r="621" spans="1:11" s="101" customFormat="1" ht="21" customHeight="1">
      <c r="A621" s="92"/>
      <c r="B621" s="93"/>
      <c r="C621" s="126"/>
      <c r="D621" s="137">
        <v>4430</v>
      </c>
      <c r="E621" s="138"/>
      <c r="F621" s="121" t="s">
        <v>39</v>
      </c>
      <c r="G621" s="120">
        <v>10</v>
      </c>
      <c r="H621" s="120">
        <v>0</v>
      </c>
      <c r="I621" s="116">
        <f t="shared" si="25"/>
        <v>0</v>
      </c>
      <c r="J621" s="140" t="s">
        <v>334</v>
      </c>
      <c r="K621" s="140"/>
    </row>
    <row r="622" spans="1:11" s="101" customFormat="1" ht="21" customHeight="1">
      <c r="A622" s="92"/>
      <c r="B622" s="93"/>
      <c r="C622" s="209"/>
      <c r="D622" s="137">
        <v>4440</v>
      </c>
      <c r="E622" s="138"/>
      <c r="F622" s="121" t="s">
        <v>41</v>
      </c>
      <c r="G622" s="120">
        <v>11419</v>
      </c>
      <c r="H622" s="120">
        <v>8474</v>
      </c>
      <c r="I622" s="97">
        <f t="shared" si="25"/>
        <v>74.20965058236273</v>
      </c>
      <c r="J622" s="140" t="s">
        <v>95</v>
      </c>
      <c r="K622" s="140"/>
    </row>
    <row r="623" spans="1:11" s="99" customFormat="1" ht="21" customHeight="1">
      <c r="A623" s="57"/>
      <c r="B623" s="60"/>
      <c r="C623" s="100">
        <v>85446</v>
      </c>
      <c r="D623" s="132"/>
      <c r="E623" s="60"/>
      <c r="F623" s="57" t="s">
        <v>294</v>
      </c>
      <c r="G623" s="88">
        <f>SUM(G624)</f>
        <v>150</v>
      </c>
      <c r="H623" s="88">
        <f>SUM(H624)</f>
        <v>0</v>
      </c>
      <c r="I623" s="89">
        <f t="shared" si="25"/>
        <v>0</v>
      </c>
      <c r="J623" s="144"/>
      <c r="K623" s="144"/>
    </row>
    <row r="624" spans="1:11" s="99" customFormat="1" ht="21" customHeight="1">
      <c r="A624" s="92"/>
      <c r="B624" s="95"/>
      <c r="C624" s="100"/>
      <c r="D624" s="127">
        <v>4300</v>
      </c>
      <c r="E624" s="95"/>
      <c r="F624" s="92" t="s">
        <v>308</v>
      </c>
      <c r="G624" s="96">
        <v>150</v>
      </c>
      <c r="H624" s="96">
        <v>0</v>
      </c>
      <c r="I624" s="97">
        <f t="shared" si="25"/>
        <v>0</v>
      </c>
      <c r="J624" s="142" t="s">
        <v>295</v>
      </c>
      <c r="K624" s="142"/>
    </row>
    <row r="625" spans="1:11" s="119" customFormat="1" ht="21" customHeight="1">
      <c r="A625" s="92"/>
      <c r="B625" s="92"/>
      <c r="C625" s="117"/>
      <c r="D625" s="92"/>
      <c r="E625" s="118"/>
      <c r="F625" s="92"/>
      <c r="G625" s="96"/>
      <c r="H625" s="96"/>
      <c r="I625" s="63"/>
      <c r="J625" s="110"/>
      <c r="K625" s="110"/>
    </row>
    <row r="626" spans="1:11" s="87" customFormat="1" ht="21" customHeight="1">
      <c r="A626" s="80" t="s">
        <v>355</v>
      </c>
      <c r="B626" s="80"/>
      <c r="C626" s="111"/>
      <c r="D626" s="80"/>
      <c r="E626" s="112"/>
      <c r="F626" s="80" t="s">
        <v>356</v>
      </c>
      <c r="G626" s="113">
        <f>SUM(G627:G642)/2</f>
        <v>290609</v>
      </c>
      <c r="H626" s="113">
        <f>SUM(H627:H642)/2</f>
        <v>156191</v>
      </c>
      <c r="I626" s="114">
        <f>H626/G626*100</f>
        <v>53.74609870995049</v>
      </c>
      <c r="J626" s="86"/>
      <c r="K626" s="86"/>
    </row>
    <row r="627" spans="1:11" s="99" customFormat="1" ht="21" customHeight="1">
      <c r="A627" s="57"/>
      <c r="B627" s="58"/>
      <c r="C627" s="59">
        <v>85404</v>
      </c>
      <c r="D627" s="58"/>
      <c r="E627" s="60"/>
      <c r="F627" s="57" t="s">
        <v>273</v>
      </c>
      <c r="G627" s="173">
        <f>SUM(G628:G640)</f>
        <v>290509</v>
      </c>
      <c r="H627" s="173">
        <f>SUM(H628:H640)</f>
        <v>156191</v>
      </c>
      <c r="I627" s="63">
        <f>H627/G627*100</f>
        <v>53.764599375578726</v>
      </c>
      <c r="J627" s="90"/>
      <c r="K627" s="90"/>
    </row>
    <row r="628" spans="1:11" s="101" customFormat="1" ht="21" customHeight="1">
      <c r="A628" s="92"/>
      <c r="B628" s="93"/>
      <c r="C628" s="134"/>
      <c r="D628" s="137">
        <v>3020</v>
      </c>
      <c r="E628" s="138"/>
      <c r="F628" s="121" t="s">
        <v>61</v>
      </c>
      <c r="G628" s="120">
        <v>2438</v>
      </c>
      <c r="H628" s="120">
        <v>434</v>
      </c>
      <c r="I628" s="116">
        <f>H646/G646*100</f>
        <v>22.997620935765266</v>
      </c>
      <c r="J628" s="140" t="s">
        <v>328</v>
      </c>
      <c r="K628" s="140"/>
    </row>
    <row r="629" spans="1:11" s="101" customFormat="1" ht="21" customHeight="1">
      <c r="A629" s="92"/>
      <c r="B629" s="93"/>
      <c r="C629" s="126"/>
      <c r="D629" s="93">
        <v>4010</v>
      </c>
      <c r="E629" s="95"/>
      <c r="F629" s="92" t="s">
        <v>78</v>
      </c>
      <c r="G629" s="120">
        <v>179353</v>
      </c>
      <c r="H629" s="120">
        <v>82900</v>
      </c>
      <c r="I629" s="116">
        <f>H647/G647*100</f>
        <v>48.09655137787086</v>
      </c>
      <c r="J629" s="98" t="s">
        <v>79</v>
      </c>
      <c r="K629" s="98"/>
    </row>
    <row r="630" spans="1:11" s="101" customFormat="1" ht="21" customHeight="1">
      <c r="A630" s="92"/>
      <c r="B630" s="93"/>
      <c r="C630" s="126"/>
      <c r="D630" s="137">
        <v>4040</v>
      </c>
      <c r="E630" s="138"/>
      <c r="F630" s="121" t="s">
        <v>23</v>
      </c>
      <c r="G630" s="123">
        <v>12921</v>
      </c>
      <c r="H630" s="123">
        <v>12884</v>
      </c>
      <c r="I630" s="133">
        <f>H648/G648*100</f>
        <v>95.58530986993115</v>
      </c>
      <c r="J630" s="140" t="s">
        <v>98</v>
      </c>
      <c r="K630" s="140"/>
    </row>
    <row r="631" spans="1:11" s="101" customFormat="1" ht="21" customHeight="1">
      <c r="A631" s="92"/>
      <c r="B631" s="93"/>
      <c r="C631" s="126"/>
      <c r="D631" s="137">
        <v>4110</v>
      </c>
      <c r="E631" s="138"/>
      <c r="F631" s="121" t="s">
        <v>25</v>
      </c>
      <c r="G631" s="120">
        <v>32210</v>
      </c>
      <c r="H631" s="120">
        <v>16485</v>
      </c>
      <c r="I631" s="124">
        <f>H649/G649*100</f>
        <v>52.58198605088032</v>
      </c>
      <c r="J631" s="140" t="s">
        <v>81</v>
      </c>
      <c r="K631" s="140"/>
    </row>
    <row r="632" spans="1:11" s="101" customFormat="1" ht="21" customHeight="1">
      <c r="A632" s="92"/>
      <c r="B632" s="93"/>
      <c r="C632" s="126"/>
      <c r="D632" s="137">
        <v>4120</v>
      </c>
      <c r="E632" s="138"/>
      <c r="F632" s="121" t="s">
        <v>26</v>
      </c>
      <c r="G632" s="120">
        <v>4050</v>
      </c>
      <c r="H632" s="120">
        <v>2251</v>
      </c>
      <c r="I632" s="116">
        <f>H650/G650*100</f>
        <v>57.23480333730632</v>
      </c>
      <c r="J632" s="140" t="s">
        <v>82</v>
      </c>
      <c r="K632" s="140"/>
    </row>
    <row r="633" spans="1:11" s="101" customFormat="1" ht="21" customHeight="1">
      <c r="A633" s="92"/>
      <c r="B633" s="93"/>
      <c r="C633" s="126"/>
      <c r="D633" s="137">
        <v>4210</v>
      </c>
      <c r="E633" s="138"/>
      <c r="F633" s="121" t="s">
        <v>27</v>
      </c>
      <c r="G633" s="120">
        <v>3900</v>
      </c>
      <c r="H633" s="120">
        <v>1774</v>
      </c>
      <c r="I633" s="116">
        <f t="shared" si="25"/>
        <v>45.48717948717949</v>
      </c>
      <c r="J633" s="140" t="s">
        <v>100</v>
      </c>
      <c r="K633" s="140"/>
    </row>
    <row r="634" spans="1:11" s="101" customFormat="1" ht="21" customHeight="1">
      <c r="A634" s="92"/>
      <c r="B634" s="93"/>
      <c r="C634" s="126"/>
      <c r="D634" s="137">
        <v>4240</v>
      </c>
      <c r="E634" s="138"/>
      <c r="F634" s="121" t="s">
        <v>29</v>
      </c>
      <c r="G634" s="120">
        <v>1000</v>
      </c>
      <c r="H634" s="120">
        <v>546</v>
      </c>
      <c r="I634" s="116">
        <f t="shared" si="25"/>
        <v>54.6</v>
      </c>
      <c r="J634" s="140" t="s">
        <v>329</v>
      </c>
      <c r="K634" s="140"/>
    </row>
    <row r="635" spans="1:11" s="101" customFormat="1" ht="21" customHeight="1">
      <c r="A635" s="92"/>
      <c r="B635" s="93"/>
      <c r="C635" s="126"/>
      <c r="D635" s="137">
        <v>4260</v>
      </c>
      <c r="E635" s="138"/>
      <c r="F635" s="121" t="s">
        <v>31</v>
      </c>
      <c r="G635" s="120">
        <v>33000</v>
      </c>
      <c r="H635" s="120">
        <v>28581</v>
      </c>
      <c r="I635" s="116">
        <f t="shared" si="25"/>
        <v>86.60909090909091</v>
      </c>
      <c r="J635" s="141" t="s">
        <v>330</v>
      </c>
      <c r="K635" s="141"/>
    </row>
    <row r="636" spans="1:11" s="101" customFormat="1" ht="21" customHeight="1">
      <c r="A636" s="92"/>
      <c r="B636" s="93"/>
      <c r="C636" s="126"/>
      <c r="D636" s="137">
        <v>4270</v>
      </c>
      <c r="E636" s="138"/>
      <c r="F636" s="121" t="s">
        <v>32</v>
      </c>
      <c r="G636" s="120">
        <v>4710</v>
      </c>
      <c r="H636" s="120">
        <v>1139</v>
      </c>
      <c r="I636" s="116">
        <f t="shared" si="25"/>
        <v>24.182590233545646</v>
      </c>
      <c r="J636" s="140" t="s">
        <v>331</v>
      </c>
      <c r="K636" s="140"/>
    </row>
    <row r="637" spans="1:11" s="101" customFormat="1" ht="21" customHeight="1">
      <c r="A637" s="92"/>
      <c r="B637" s="93"/>
      <c r="C637" s="126"/>
      <c r="D637" s="137">
        <v>4300</v>
      </c>
      <c r="E637" s="138"/>
      <c r="F637" s="121" t="s">
        <v>332</v>
      </c>
      <c r="G637" s="120">
        <v>6292</v>
      </c>
      <c r="H637" s="120">
        <v>1565</v>
      </c>
      <c r="I637" s="116">
        <f t="shared" si="25"/>
        <v>24.872854418308965</v>
      </c>
      <c r="J637" s="140" t="s">
        <v>333</v>
      </c>
      <c r="K637" s="140"/>
    </row>
    <row r="638" spans="1:11" s="101" customFormat="1" ht="21" customHeight="1">
      <c r="A638" s="92"/>
      <c r="B638" s="93"/>
      <c r="C638" s="126"/>
      <c r="D638" s="137">
        <v>4410</v>
      </c>
      <c r="E638" s="138"/>
      <c r="F638" s="121" t="s">
        <v>71</v>
      </c>
      <c r="G638" s="120">
        <v>300</v>
      </c>
      <c r="H638" s="120">
        <v>0</v>
      </c>
      <c r="I638" s="116">
        <f t="shared" si="25"/>
        <v>0</v>
      </c>
      <c r="J638" s="140" t="s">
        <v>286</v>
      </c>
      <c r="K638" s="140"/>
    </row>
    <row r="639" spans="1:11" s="101" customFormat="1" ht="21" customHeight="1">
      <c r="A639" s="92"/>
      <c r="B639" s="93"/>
      <c r="C639" s="126"/>
      <c r="D639" s="137">
        <v>4430</v>
      </c>
      <c r="E639" s="138"/>
      <c r="F639" s="121" t="s">
        <v>39</v>
      </c>
      <c r="G639" s="123">
        <v>88</v>
      </c>
      <c r="H639" s="123">
        <v>41</v>
      </c>
      <c r="I639" s="124">
        <f t="shared" si="25"/>
        <v>46.590909090909086</v>
      </c>
      <c r="J639" s="140" t="s">
        <v>334</v>
      </c>
      <c r="K639" s="140"/>
    </row>
    <row r="640" spans="1:11" s="101" customFormat="1" ht="21" customHeight="1">
      <c r="A640" s="92"/>
      <c r="B640" s="93"/>
      <c r="C640" s="209"/>
      <c r="D640" s="137">
        <v>4440</v>
      </c>
      <c r="E640" s="138"/>
      <c r="F640" s="121" t="s">
        <v>41</v>
      </c>
      <c r="G640" s="120">
        <v>10247</v>
      </c>
      <c r="H640" s="120">
        <v>7591</v>
      </c>
      <c r="I640" s="97">
        <f t="shared" si="25"/>
        <v>74.08021860056601</v>
      </c>
      <c r="J640" s="140" t="s">
        <v>95</v>
      </c>
      <c r="K640" s="140"/>
    </row>
    <row r="641" spans="1:11" s="99" customFormat="1" ht="21" customHeight="1">
      <c r="A641" s="57"/>
      <c r="B641" s="60"/>
      <c r="C641" s="100">
        <v>85446</v>
      </c>
      <c r="D641" s="132"/>
      <c r="E641" s="60"/>
      <c r="F641" s="57" t="s">
        <v>294</v>
      </c>
      <c r="G641" s="88">
        <f>SUM(G642)</f>
        <v>100</v>
      </c>
      <c r="H641" s="88">
        <f>SUM(H642)</f>
        <v>0</v>
      </c>
      <c r="I641" s="89">
        <f t="shared" si="25"/>
        <v>0</v>
      </c>
      <c r="J641" s="144"/>
      <c r="K641" s="144"/>
    </row>
    <row r="642" spans="1:11" s="99" customFormat="1" ht="21" customHeight="1">
      <c r="A642" s="92"/>
      <c r="B642" s="95"/>
      <c r="C642" s="100"/>
      <c r="D642" s="127">
        <v>4300</v>
      </c>
      <c r="E642" s="95"/>
      <c r="F642" s="92" t="s">
        <v>308</v>
      </c>
      <c r="G642" s="96">
        <v>100</v>
      </c>
      <c r="H642" s="96">
        <v>0</v>
      </c>
      <c r="I642" s="97">
        <f t="shared" si="25"/>
        <v>0</v>
      </c>
      <c r="J642" s="142" t="s">
        <v>295</v>
      </c>
      <c r="K642" s="142"/>
    </row>
    <row r="643" spans="1:11" s="11" customFormat="1" ht="21" customHeight="1">
      <c r="A643" s="106"/>
      <c r="B643" s="106"/>
      <c r="C643" s="107"/>
      <c r="D643" s="106"/>
      <c r="E643" s="108"/>
      <c r="F643" s="106"/>
      <c r="G643" s="109"/>
      <c r="H643" s="109"/>
      <c r="I643" s="63"/>
      <c r="J643" s="110"/>
      <c r="K643" s="110"/>
    </row>
    <row r="644" spans="1:11" s="87" customFormat="1" ht="21" customHeight="1">
      <c r="A644" s="80" t="s">
        <v>357</v>
      </c>
      <c r="B644" s="80"/>
      <c r="C644" s="111"/>
      <c r="D644" s="80"/>
      <c r="E644" s="112"/>
      <c r="F644" s="80" t="s">
        <v>358</v>
      </c>
      <c r="G644" s="113">
        <f>SUM(G645:G661)/2</f>
        <v>831373</v>
      </c>
      <c r="H644" s="113">
        <f>SUM(H645:H661)/2</f>
        <v>436541</v>
      </c>
      <c r="I644" s="114">
        <f aca="true" t="shared" si="26" ref="I644:I651">H644/G644*100</f>
        <v>52.50844085627029</v>
      </c>
      <c r="J644" s="86"/>
      <c r="K644" s="86"/>
    </row>
    <row r="645" spans="1:11" s="99" customFormat="1" ht="21" customHeight="1">
      <c r="A645" s="57"/>
      <c r="B645" s="58"/>
      <c r="C645" s="59">
        <v>85404</v>
      </c>
      <c r="D645" s="58"/>
      <c r="E645" s="60"/>
      <c r="F645" s="57" t="s">
        <v>273</v>
      </c>
      <c r="G645" s="173">
        <f>SUM(G646:G659)</f>
        <v>829823</v>
      </c>
      <c r="H645" s="173">
        <f>SUM(H646:H659)</f>
        <v>436541</v>
      </c>
      <c r="I645" s="63">
        <f t="shared" si="26"/>
        <v>52.60651970359944</v>
      </c>
      <c r="J645" s="90"/>
      <c r="K645" s="90"/>
    </row>
    <row r="646" spans="1:11" s="101" customFormat="1" ht="21" customHeight="1">
      <c r="A646" s="92"/>
      <c r="B646" s="93"/>
      <c r="C646" s="134"/>
      <c r="D646" s="137">
        <v>3020</v>
      </c>
      <c r="E646" s="138"/>
      <c r="F646" s="121" t="s">
        <v>61</v>
      </c>
      <c r="G646" s="120">
        <v>6305</v>
      </c>
      <c r="H646" s="120">
        <v>1450</v>
      </c>
      <c r="I646" s="116">
        <f t="shared" si="26"/>
        <v>22.997620935765266</v>
      </c>
      <c r="J646" s="140" t="s">
        <v>359</v>
      </c>
      <c r="K646" s="140"/>
    </row>
    <row r="647" spans="1:11" s="101" customFormat="1" ht="21" customHeight="1">
      <c r="A647" s="92"/>
      <c r="B647" s="93"/>
      <c r="C647" s="126"/>
      <c r="D647" s="93">
        <v>4010</v>
      </c>
      <c r="E647" s="95"/>
      <c r="F647" s="92" t="s">
        <v>78</v>
      </c>
      <c r="G647" s="120">
        <v>557672</v>
      </c>
      <c r="H647" s="120">
        <v>268221</v>
      </c>
      <c r="I647" s="116">
        <f t="shared" si="26"/>
        <v>48.09655137787086</v>
      </c>
      <c r="J647" s="98" t="s">
        <v>79</v>
      </c>
      <c r="K647" s="98"/>
    </row>
    <row r="648" spans="1:11" s="101" customFormat="1" ht="21" customHeight="1">
      <c r="A648" s="92"/>
      <c r="B648" s="93"/>
      <c r="C648" s="126"/>
      <c r="D648" s="137">
        <v>4040</v>
      </c>
      <c r="E648" s="138"/>
      <c r="F648" s="121" t="s">
        <v>23</v>
      </c>
      <c r="G648" s="120">
        <v>39210</v>
      </c>
      <c r="H648" s="120">
        <v>37479</v>
      </c>
      <c r="I648" s="116">
        <f t="shared" si="26"/>
        <v>95.58530986993115</v>
      </c>
      <c r="J648" s="142" t="s">
        <v>98</v>
      </c>
      <c r="K648" s="142"/>
    </row>
    <row r="649" spans="1:11" s="101" customFormat="1" ht="21" customHeight="1">
      <c r="A649" s="92"/>
      <c r="B649" s="93"/>
      <c r="C649" s="126"/>
      <c r="D649" s="137">
        <v>4110</v>
      </c>
      <c r="E649" s="138"/>
      <c r="F649" s="121" t="s">
        <v>25</v>
      </c>
      <c r="G649" s="123">
        <v>100078</v>
      </c>
      <c r="H649" s="123">
        <v>52623</v>
      </c>
      <c r="I649" s="116">
        <f t="shared" si="26"/>
        <v>52.58198605088032</v>
      </c>
      <c r="J649" s="140" t="s">
        <v>81</v>
      </c>
      <c r="K649" s="140"/>
    </row>
    <row r="650" spans="1:11" s="101" customFormat="1" ht="21" customHeight="1">
      <c r="A650" s="92"/>
      <c r="B650" s="93"/>
      <c r="C650" s="126"/>
      <c r="D650" s="137">
        <v>4120</v>
      </c>
      <c r="E650" s="138"/>
      <c r="F650" s="121" t="s">
        <v>26</v>
      </c>
      <c r="G650" s="120">
        <v>12585</v>
      </c>
      <c r="H650" s="120">
        <v>7203</v>
      </c>
      <c r="I650" s="116">
        <f t="shared" si="26"/>
        <v>57.23480333730632</v>
      </c>
      <c r="J650" s="140" t="s">
        <v>82</v>
      </c>
      <c r="K650" s="140"/>
    </row>
    <row r="651" spans="1:11" s="101" customFormat="1" ht="21" customHeight="1">
      <c r="A651" s="92"/>
      <c r="B651" s="93"/>
      <c r="C651" s="126"/>
      <c r="D651" s="137">
        <v>4140</v>
      </c>
      <c r="E651" s="138"/>
      <c r="F651" s="121" t="s">
        <v>83</v>
      </c>
      <c r="G651" s="120">
        <v>3694</v>
      </c>
      <c r="H651" s="120">
        <v>0</v>
      </c>
      <c r="I651" s="116">
        <f t="shared" si="26"/>
        <v>0</v>
      </c>
      <c r="J651" s="140" t="s">
        <v>83</v>
      </c>
      <c r="K651" s="140"/>
    </row>
    <row r="652" spans="1:11" s="101" customFormat="1" ht="21" customHeight="1">
      <c r="A652" s="92"/>
      <c r="B652" s="93"/>
      <c r="C652" s="126"/>
      <c r="D652" s="137">
        <v>4210</v>
      </c>
      <c r="E652" s="138"/>
      <c r="F652" s="121" t="s">
        <v>27</v>
      </c>
      <c r="G652" s="120">
        <v>10600</v>
      </c>
      <c r="H652" s="120">
        <v>4584</v>
      </c>
      <c r="I652" s="116">
        <f t="shared" si="25"/>
        <v>43.24528301886792</v>
      </c>
      <c r="J652" s="140" t="s">
        <v>100</v>
      </c>
      <c r="K652" s="140"/>
    </row>
    <row r="653" spans="1:11" s="101" customFormat="1" ht="21" customHeight="1">
      <c r="A653" s="92"/>
      <c r="B653" s="93"/>
      <c r="C653" s="126"/>
      <c r="D653" s="137">
        <v>4240</v>
      </c>
      <c r="E653" s="138"/>
      <c r="F653" s="121" t="s">
        <v>29</v>
      </c>
      <c r="G653" s="120">
        <v>1600</v>
      </c>
      <c r="H653" s="120">
        <v>850</v>
      </c>
      <c r="I653" s="116">
        <f t="shared" si="25"/>
        <v>53.125</v>
      </c>
      <c r="J653" s="140" t="s">
        <v>329</v>
      </c>
      <c r="K653" s="140"/>
    </row>
    <row r="654" spans="1:11" s="101" customFormat="1" ht="21" customHeight="1">
      <c r="A654" s="92"/>
      <c r="B654" s="93"/>
      <c r="C654" s="126"/>
      <c r="D654" s="137">
        <v>4260</v>
      </c>
      <c r="E654" s="138"/>
      <c r="F654" s="121" t="s">
        <v>31</v>
      </c>
      <c r="G654" s="120">
        <v>49000</v>
      </c>
      <c r="H654" s="120">
        <v>33344</v>
      </c>
      <c r="I654" s="116">
        <f t="shared" si="25"/>
        <v>68.04897959183674</v>
      </c>
      <c r="J654" s="141" t="s">
        <v>119</v>
      </c>
      <c r="K654" s="141"/>
    </row>
    <row r="655" spans="1:11" s="101" customFormat="1" ht="21" customHeight="1">
      <c r="A655" s="92"/>
      <c r="B655" s="93"/>
      <c r="C655" s="126"/>
      <c r="D655" s="137">
        <v>4270</v>
      </c>
      <c r="E655" s="138"/>
      <c r="F655" s="121" t="s">
        <v>32</v>
      </c>
      <c r="G655" s="120">
        <v>7050</v>
      </c>
      <c r="H655" s="120">
        <v>2838</v>
      </c>
      <c r="I655" s="116">
        <f t="shared" si="25"/>
        <v>40.25531914893617</v>
      </c>
      <c r="J655" s="140" t="s">
        <v>331</v>
      </c>
      <c r="K655" s="140"/>
    </row>
    <row r="656" spans="1:11" s="101" customFormat="1" ht="21" customHeight="1">
      <c r="A656" s="92"/>
      <c r="B656" s="93"/>
      <c r="C656" s="126"/>
      <c r="D656" s="137">
        <v>4300</v>
      </c>
      <c r="E656" s="138"/>
      <c r="F656" s="121" t="s">
        <v>332</v>
      </c>
      <c r="G656" s="120">
        <v>8750</v>
      </c>
      <c r="H656" s="120">
        <v>3445</v>
      </c>
      <c r="I656" s="116">
        <f t="shared" si="25"/>
        <v>39.371428571428574</v>
      </c>
      <c r="J656" s="140" t="s">
        <v>333</v>
      </c>
      <c r="K656" s="140"/>
    </row>
    <row r="657" spans="1:11" s="101" customFormat="1" ht="21" customHeight="1">
      <c r="A657" s="92"/>
      <c r="B657" s="93"/>
      <c r="C657" s="126"/>
      <c r="D657" s="137">
        <v>4410</v>
      </c>
      <c r="E657" s="138"/>
      <c r="F657" s="121" t="s">
        <v>71</v>
      </c>
      <c r="G657" s="120">
        <v>300</v>
      </c>
      <c r="H657" s="120">
        <v>0</v>
      </c>
      <c r="I657" s="116">
        <f t="shared" si="25"/>
        <v>0</v>
      </c>
      <c r="J657" s="140" t="s">
        <v>286</v>
      </c>
      <c r="K657" s="140"/>
    </row>
    <row r="658" spans="1:11" s="101" customFormat="1" ht="21" customHeight="1">
      <c r="A658" s="92"/>
      <c r="B658" s="93"/>
      <c r="C658" s="126"/>
      <c r="D658" s="137">
        <v>4430</v>
      </c>
      <c r="E658" s="138"/>
      <c r="F658" s="121" t="s">
        <v>39</v>
      </c>
      <c r="G658" s="120">
        <v>83</v>
      </c>
      <c r="H658" s="120">
        <v>39</v>
      </c>
      <c r="I658" s="116">
        <f t="shared" si="25"/>
        <v>46.98795180722892</v>
      </c>
      <c r="J658" s="140" t="s">
        <v>334</v>
      </c>
      <c r="K658" s="140"/>
    </row>
    <row r="659" spans="1:11" s="101" customFormat="1" ht="21" customHeight="1">
      <c r="A659" s="92"/>
      <c r="B659" s="93"/>
      <c r="C659" s="209"/>
      <c r="D659" s="137">
        <v>4440</v>
      </c>
      <c r="E659" s="138"/>
      <c r="F659" s="121" t="s">
        <v>41</v>
      </c>
      <c r="G659" s="120">
        <v>32896</v>
      </c>
      <c r="H659" s="120">
        <v>24465</v>
      </c>
      <c r="I659" s="97">
        <f t="shared" si="25"/>
        <v>74.37074416342413</v>
      </c>
      <c r="J659" s="140" t="s">
        <v>95</v>
      </c>
      <c r="K659" s="140"/>
    </row>
    <row r="660" spans="1:11" s="99" customFormat="1" ht="21" customHeight="1">
      <c r="A660" s="57"/>
      <c r="B660" s="60"/>
      <c r="C660" s="100">
        <v>85446</v>
      </c>
      <c r="D660" s="132"/>
      <c r="E660" s="60"/>
      <c r="F660" s="57" t="s">
        <v>294</v>
      </c>
      <c r="G660" s="88">
        <f>SUM(G661)</f>
        <v>1550</v>
      </c>
      <c r="H660" s="88">
        <f>SUM(H661)</f>
        <v>0</v>
      </c>
      <c r="I660" s="89">
        <f t="shared" si="25"/>
        <v>0</v>
      </c>
      <c r="J660" s="144"/>
      <c r="K660" s="144"/>
    </row>
    <row r="661" spans="1:11" s="99" customFormat="1" ht="21" customHeight="1">
      <c r="A661" s="92"/>
      <c r="B661" s="95"/>
      <c r="C661" s="100"/>
      <c r="D661" s="127">
        <v>4300</v>
      </c>
      <c r="E661" s="95"/>
      <c r="F661" s="92" t="s">
        <v>308</v>
      </c>
      <c r="G661" s="96">
        <v>1550</v>
      </c>
      <c r="H661" s="96">
        <v>0</v>
      </c>
      <c r="I661" s="97">
        <f t="shared" si="25"/>
        <v>0</v>
      </c>
      <c r="J661" s="142" t="s">
        <v>115</v>
      </c>
      <c r="K661" s="142"/>
    </row>
    <row r="662" spans="1:11" s="119" customFormat="1" ht="21" customHeight="1">
      <c r="A662" s="92"/>
      <c r="B662" s="92"/>
      <c r="C662" s="117"/>
      <c r="D662" s="92"/>
      <c r="E662" s="118"/>
      <c r="F662" s="92"/>
      <c r="G662" s="96"/>
      <c r="H662" s="96"/>
      <c r="I662" s="63"/>
      <c r="J662" s="110"/>
      <c r="K662" s="110"/>
    </row>
    <row r="663" spans="1:11" s="87" customFormat="1" ht="21" customHeight="1">
      <c r="A663" s="80" t="s">
        <v>360</v>
      </c>
      <c r="B663" s="80"/>
      <c r="C663" s="111"/>
      <c r="D663" s="80"/>
      <c r="E663" s="112"/>
      <c r="F663" s="80" t="s">
        <v>361</v>
      </c>
      <c r="G663" s="113">
        <f>SUM(G664:G679)/2</f>
        <v>498613</v>
      </c>
      <c r="H663" s="113">
        <f>SUM(H664:H679)/2</f>
        <v>273509</v>
      </c>
      <c r="I663" s="114">
        <f>H663/G663*100</f>
        <v>54.853964898628796</v>
      </c>
      <c r="J663" s="86"/>
      <c r="K663" s="86"/>
    </row>
    <row r="664" spans="1:11" s="99" customFormat="1" ht="21" customHeight="1">
      <c r="A664" s="57"/>
      <c r="B664" s="58"/>
      <c r="C664" s="59">
        <v>85404</v>
      </c>
      <c r="D664" s="58"/>
      <c r="E664" s="60"/>
      <c r="F664" s="57" t="s">
        <v>273</v>
      </c>
      <c r="G664" s="173">
        <f>SUM(G665:G677)</f>
        <v>498413</v>
      </c>
      <c r="H664" s="173">
        <f>SUM(H665:H677)</f>
        <v>273509</v>
      </c>
      <c r="I664" s="63">
        <f>H664/G664*100</f>
        <v>54.87597634893151</v>
      </c>
      <c r="J664" s="90"/>
      <c r="K664" s="90"/>
    </row>
    <row r="665" spans="1:11" s="101" customFormat="1" ht="21" customHeight="1">
      <c r="A665" s="92"/>
      <c r="B665" s="93"/>
      <c r="C665" s="134"/>
      <c r="D665" s="137">
        <v>3020</v>
      </c>
      <c r="E665" s="138"/>
      <c r="F665" s="121" t="s">
        <v>61</v>
      </c>
      <c r="G665" s="120">
        <v>4615</v>
      </c>
      <c r="H665" s="120">
        <v>1185</v>
      </c>
      <c r="I665" s="116">
        <f t="shared" si="25"/>
        <v>25.677139761646806</v>
      </c>
      <c r="J665" s="140" t="s">
        <v>359</v>
      </c>
      <c r="K665" s="140"/>
    </row>
    <row r="666" spans="1:11" s="101" customFormat="1" ht="21" customHeight="1">
      <c r="A666" s="92"/>
      <c r="B666" s="93"/>
      <c r="C666" s="126"/>
      <c r="D666" s="93">
        <v>4010</v>
      </c>
      <c r="E666" s="95"/>
      <c r="F666" s="92" t="s">
        <v>78</v>
      </c>
      <c r="G666" s="120">
        <v>313956</v>
      </c>
      <c r="H666" s="120">
        <v>152740</v>
      </c>
      <c r="I666" s="116">
        <f t="shared" si="25"/>
        <v>48.65012931748398</v>
      </c>
      <c r="J666" s="98" t="s">
        <v>79</v>
      </c>
      <c r="K666" s="98"/>
    </row>
    <row r="667" spans="1:11" s="101" customFormat="1" ht="21" customHeight="1">
      <c r="A667" s="92"/>
      <c r="B667" s="93"/>
      <c r="C667" s="126"/>
      <c r="D667" s="137">
        <v>4040</v>
      </c>
      <c r="E667" s="138"/>
      <c r="F667" s="121" t="s">
        <v>23</v>
      </c>
      <c r="G667" s="120">
        <v>24519</v>
      </c>
      <c r="H667" s="120">
        <v>24519</v>
      </c>
      <c r="I667" s="116">
        <f t="shared" si="25"/>
        <v>100</v>
      </c>
      <c r="J667" s="140" t="s">
        <v>98</v>
      </c>
      <c r="K667" s="140"/>
    </row>
    <row r="668" spans="1:11" s="101" customFormat="1" ht="21" customHeight="1">
      <c r="A668" s="92"/>
      <c r="B668" s="93"/>
      <c r="C668" s="126"/>
      <c r="D668" s="137">
        <v>4110</v>
      </c>
      <c r="E668" s="138"/>
      <c r="F668" s="121" t="s">
        <v>25</v>
      </c>
      <c r="G668" s="120">
        <v>56657</v>
      </c>
      <c r="H668" s="120">
        <v>30890</v>
      </c>
      <c r="I668" s="116">
        <f t="shared" si="25"/>
        <v>54.52106535820816</v>
      </c>
      <c r="J668" s="140" t="s">
        <v>81</v>
      </c>
      <c r="K668" s="140"/>
    </row>
    <row r="669" spans="1:11" s="101" customFormat="1" ht="21" customHeight="1">
      <c r="A669" s="92"/>
      <c r="B669" s="93"/>
      <c r="C669" s="126"/>
      <c r="D669" s="137">
        <v>4120</v>
      </c>
      <c r="E669" s="138"/>
      <c r="F669" s="121" t="s">
        <v>26</v>
      </c>
      <c r="G669" s="120">
        <v>7124</v>
      </c>
      <c r="H669" s="120">
        <v>4204</v>
      </c>
      <c r="I669" s="116">
        <f t="shared" si="25"/>
        <v>59.011791128579446</v>
      </c>
      <c r="J669" s="140" t="s">
        <v>82</v>
      </c>
      <c r="K669" s="140"/>
    </row>
    <row r="670" spans="1:11" s="101" customFormat="1" ht="21" customHeight="1">
      <c r="A670" s="92"/>
      <c r="B670" s="93"/>
      <c r="C670" s="126"/>
      <c r="D670" s="137">
        <v>4210</v>
      </c>
      <c r="E670" s="138"/>
      <c r="F670" s="121" t="s">
        <v>27</v>
      </c>
      <c r="G670" s="120">
        <v>5800</v>
      </c>
      <c r="H670" s="120">
        <v>2779</v>
      </c>
      <c r="I670" s="116">
        <f aca="true" t="shared" si="27" ref="I670:I730">H670/G670*100</f>
        <v>47.91379310344828</v>
      </c>
      <c r="J670" s="140" t="s">
        <v>100</v>
      </c>
      <c r="K670" s="140"/>
    </row>
    <row r="671" spans="1:11" s="101" customFormat="1" ht="21" customHeight="1">
      <c r="A671" s="92"/>
      <c r="B671" s="93"/>
      <c r="C671" s="126"/>
      <c r="D671" s="137">
        <v>4240</v>
      </c>
      <c r="E671" s="138"/>
      <c r="F671" s="121" t="s">
        <v>29</v>
      </c>
      <c r="G671" s="123">
        <v>1500</v>
      </c>
      <c r="H671" s="123">
        <v>0</v>
      </c>
      <c r="I671" s="124">
        <f t="shared" si="27"/>
        <v>0</v>
      </c>
      <c r="J671" s="140" t="s">
        <v>329</v>
      </c>
      <c r="K671" s="140"/>
    </row>
    <row r="672" spans="1:11" s="101" customFormat="1" ht="21" customHeight="1">
      <c r="A672" s="92"/>
      <c r="B672" s="93"/>
      <c r="C672" s="126"/>
      <c r="D672" s="137">
        <v>4260</v>
      </c>
      <c r="E672" s="138"/>
      <c r="F672" s="121" t="s">
        <v>31</v>
      </c>
      <c r="G672" s="120">
        <v>51000</v>
      </c>
      <c r="H672" s="120">
        <v>40307</v>
      </c>
      <c r="I672" s="97">
        <f t="shared" si="27"/>
        <v>79.03333333333333</v>
      </c>
      <c r="J672" s="141" t="s">
        <v>330</v>
      </c>
      <c r="K672" s="141"/>
    </row>
    <row r="673" spans="1:11" s="101" customFormat="1" ht="21" customHeight="1">
      <c r="A673" s="92"/>
      <c r="B673" s="93"/>
      <c r="C673" s="126"/>
      <c r="D673" s="137">
        <v>4270</v>
      </c>
      <c r="E673" s="138"/>
      <c r="F673" s="121" t="s">
        <v>32</v>
      </c>
      <c r="G673" s="123">
        <v>6250</v>
      </c>
      <c r="H673" s="123">
        <v>1275</v>
      </c>
      <c r="I673" s="124">
        <f t="shared" si="27"/>
        <v>20.4</v>
      </c>
      <c r="J673" s="140" t="s">
        <v>331</v>
      </c>
      <c r="K673" s="140"/>
    </row>
    <row r="674" spans="1:11" s="101" customFormat="1" ht="21" customHeight="1">
      <c r="A674" s="92"/>
      <c r="B674" s="93"/>
      <c r="C674" s="126"/>
      <c r="D674" s="137">
        <v>4300</v>
      </c>
      <c r="E674" s="138"/>
      <c r="F674" s="121" t="s">
        <v>332</v>
      </c>
      <c r="G674" s="120">
        <v>8153</v>
      </c>
      <c r="H674" s="120">
        <v>1987</v>
      </c>
      <c r="I674" s="116">
        <f t="shared" si="27"/>
        <v>24.371397031767447</v>
      </c>
      <c r="J674" s="140" t="s">
        <v>333</v>
      </c>
      <c r="K674" s="140"/>
    </row>
    <row r="675" spans="1:11" s="101" customFormat="1" ht="21" customHeight="1">
      <c r="A675" s="92"/>
      <c r="B675" s="93"/>
      <c r="C675" s="126"/>
      <c r="D675" s="137">
        <v>4410</v>
      </c>
      <c r="E675" s="138"/>
      <c r="F675" s="121" t="s">
        <v>71</v>
      </c>
      <c r="G675" s="120">
        <v>420</v>
      </c>
      <c r="H675" s="120">
        <v>0</v>
      </c>
      <c r="I675" s="116">
        <f t="shared" si="27"/>
        <v>0</v>
      </c>
      <c r="J675" s="140" t="s">
        <v>286</v>
      </c>
      <c r="K675" s="140"/>
    </row>
    <row r="676" spans="1:11" s="101" customFormat="1" ht="21" customHeight="1">
      <c r="A676" s="92"/>
      <c r="B676" s="93"/>
      <c r="C676" s="126"/>
      <c r="D676" s="137">
        <v>4430</v>
      </c>
      <c r="E676" s="138"/>
      <c r="F676" s="121" t="s">
        <v>39</v>
      </c>
      <c r="G676" s="120">
        <v>153</v>
      </c>
      <c r="H676" s="120">
        <v>72</v>
      </c>
      <c r="I676" s="116">
        <f t="shared" si="27"/>
        <v>47.05882352941176</v>
      </c>
      <c r="J676" s="140" t="s">
        <v>334</v>
      </c>
      <c r="K676" s="140"/>
    </row>
    <row r="677" spans="1:11" s="101" customFormat="1" ht="21" customHeight="1">
      <c r="A677" s="92"/>
      <c r="B677" s="93"/>
      <c r="C677" s="209"/>
      <c r="D677" s="137">
        <v>4440</v>
      </c>
      <c r="E677" s="138"/>
      <c r="F677" s="121" t="s">
        <v>41</v>
      </c>
      <c r="G677" s="120">
        <v>18266</v>
      </c>
      <c r="H677" s="120">
        <v>13551</v>
      </c>
      <c r="I677" s="97">
        <f t="shared" si="27"/>
        <v>74.1870141246031</v>
      </c>
      <c r="J677" s="140" t="s">
        <v>95</v>
      </c>
      <c r="K677" s="140"/>
    </row>
    <row r="678" spans="1:11" s="99" customFormat="1" ht="21" customHeight="1">
      <c r="A678" s="57"/>
      <c r="B678" s="60"/>
      <c r="C678" s="100">
        <v>85446</v>
      </c>
      <c r="D678" s="132"/>
      <c r="E678" s="60"/>
      <c r="F678" s="57" t="s">
        <v>294</v>
      </c>
      <c r="G678" s="88">
        <f>SUM(G679)</f>
        <v>200</v>
      </c>
      <c r="H678" s="88">
        <f>SUM(H679)</f>
        <v>0</v>
      </c>
      <c r="I678" s="89">
        <f t="shared" si="27"/>
        <v>0</v>
      </c>
      <c r="J678" s="144"/>
      <c r="K678" s="144"/>
    </row>
    <row r="679" spans="1:11" s="99" customFormat="1" ht="21" customHeight="1">
      <c r="A679" s="92"/>
      <c r="B679" s="95"/>
      <c r="C679" s="100"/>
      <c r="D679" s="127">
        <v>4300</v>
      </c>
      <c r="E679" s="95"/>
      <c r="F679" s="92" t="s">
        <v>308</v>
      </c>
      <c r="G679" s="96">
        <v>200</v>
      </c>
      <c r="H679" s="96">
        <v>0</v>
      </c>
      <c r="I679" s="97">
        <f t="shared" si="27"/>
        <v>0</v>
      </c>
      <c r="J679" s="142" t="s">
        <v>295</v>
      </c>
      <c r="K679" s="142"/>
    </row>
    <row r="680" spans="1:11" s="119" customFormat="1" ht="21" customHeight="1">
      <c r="A680" s="92"/>
      <c r="B680" s="92"/>
      <c r="C680" s="117"/>
      <c r="D680" s="92"/>
      <c r="E680" s="118"/>
      <c r="F680" s="92"/>
      <c r="G680" s="96"/>
      <c r="H680" s="96"/>
      <c r="I680" s="63"/>
      <c r="J680" s="110"/>
      <c r="K680" s="110"/>
    </row>
    <row r="681" spans="1:11" s="87" customFormat="1" ht="21" customHeight="1">
      <c r="A681" s="80" t="s">
        <v>362</v>
      </c>
      <c r="B681" s="80"/>
      <c r="C681" s="111"/>
      <c r="D681" s="80"/>
      <c r="E681" s="112"/>
      <c r="F681" s="80" t="s">
        <v>363</v>
      </c>
      <c r="G681" s="113">
        <f>SUM(G682:G697)/2</f>
        <v>203726</v>
      </c>
      <c r="H681" s="113">
        <f>SUM(H682:H697)/2</f>
        <v>96575</v>
      </c>
      <c r="I681" s="114">
        <f>H681/G681*100</f>
        <v>47.404356832215825</v>
      </c>
      <c r="J681" s="86"/>
      <c r="K681" s="86"/>
    </row>
    <row r="682" spans="1:11" s="99" customFormat="1" ht="21" customHeight="1">
      <c r="A682" s="57"/>
      <c r="B682" s="58"/>
      <c r="C682" s="59">
        <v>85404</v>
      </c>
      <c r="D682" s="58"/>
      <c r="E682" s="60"/>
      <c r="F682" s="57" t="s">
        <v>273</v>
      </c>
      <c r="G682" s="173">
        <f>SUM(G683:G695)</f>
        <v>203626</v>
      </c>
      <c r="H682" s="173">
        <f>SUM(H683:H695)</f>
        <v>96575</v>
      </c>
      <c r="I682" s="63">
        <f>H682/G682*100</f>
        <v>47.42763694223724</v>
      </c>
      <c r="J682" s="90"/>
      <c r="K682" s="90"/>
    </row>
    <row r="683" spans="1:11" s="101" customFormat="1" ht="21" customHeight="1">
      <c r="A683" s="92"/>
      <c r="B683" s="93"/>
      <c r="C683" s="134"/>
      <c r="D683" s="137">
        <v>3020</v>
      </c>
      <c r="E683" s="138"/>
      <c r="F683" s="121" t="s">
        <v>61</v>
      </c>
      <c r="G683" s="120">
        <v>1466</v>
      </c>
      <c r="H683" s="120">
        <v>294</v>
      </c>
      <c r="I683" s="116">
        <f t="shared" si="27"/>
        <v>20.05457025920873</v>
      </c>
      <c r="J683" s="140" t="s">
        <v>328</v>
      </c>
      <c r="K683" s="140"/>
    </row>
    <row r="684" spans="1:11" s="101" customFormat="1" ht="21" customHeight="1">
      <c r="A684" s="92"/>
      <c r="B684" s="93"/>
      <c r="C684" s="126"/>
      <c r="D684" s="93">
        <v>4010</v>
      </c>
      <c r="E684" s="95"/>
      <c r="F684" s="92" t="s">
        <v>78</v>
      </c>
      <c r="G684" s="120">
        <v>135679</v>
      </c>
      <c r="H684" s="120">
        <v>63173</v>
      </c>
      <c r="I684" s="116">
        <f t="shared" si="27"/>
        <v>46.56063208013031</v>
      </c>
      <c r="J684" s="98" t="s">
        <v>79</v>
      </c>
      <c r="K684" s="98"/>
    </row>
    <row r="685" spans="1:11" s="101" customFormat="1" ht="21" customHeight="1">
      <c r="A685" s="92"/>
      <c r="B685" s="93"/>
      <c r="C685" s="126"/>
      <c r="D685" s="137">
        <v>4040</v>
      </c>
      <c r="E685" s="138"/>
      <c r="F685" s="121" t="s">
        <v>23</v>
      </c>
      <c r="G685" s="120">
        <v>8677</v>
      </c>
      <c r="H685" s="120">
        <v>8450</v>
      </c>
      <c r="I685" s="116">
        <f t="shared" si="27"/>
        <v>97.3838884407053</v>
      </c>
      <c r="J685" s="140" t="s">
        <v>98</v>
      </c>
      <c r="K685" s="140"/>
    </row>
    <row r="686" spans="1:11" s="101" customFormat="1" ht="21" customHeight="1">
      <c r="A686" s="92"/>
      <c r="B686" s="93"/>
      <c r="C686" s="126"/>
      <c r="D686" s="137">
        <v>4110</v>
      </c>
      <c r="E686" s="138"/>
      <c r="F686" s="121" t="s">
        <v>25</v>
      </c>
      <c r="G686" s="120">
        <v>24174</v>
      </c>
      <c r="H686" s="120">
        <v>10875</v>
      </c>
      <c r="I686" s="116">
        <f t="shared" si="27"/>
        <v>44.98634896996773</v>
      </c>
      <c r="J686" s="140" t="s">
        <v>81</v>
      </c>
      <c r="K686" s="140"/>
    </row>
    <row r="687" spans="1:11" s="101" customFormat="1" ht="21" customHeight="1">
      <c r="A687" s="92"/>
      <c r="B687" s="93"/>
      <c r="C687" s="126"/>
      <c r="D687" s="137">
        <v>4120</v>
      </c>
      <c r="E687" s="138"/>
      <c r="F687" s="121" t="s">
        <v>26</v>
      </c>
      <c r="G687" s="120">
        <v>3040</v>
      </c>
      <c r="H687" s="120">
        <v>1667</v>
      </c>
      <c r="I687" s="116">
        <f t="shared" si="27"/>
        <v>54.83552631578947</v>
      </c>
      <c r="J687" s="140" t="s">
        <v>82</v>
      </c>
      <c r="K687" s="140"/>
    </row>
    <row r="688" spans="1:11" s="101" customFormat="1" ht="21" customHeight="1">
      <c r="A688" s="92"/>
      <c r="B688" s="93"/>
      <c r="C688" s="126"/>
      <c r="D688" s="137">
        <v>4210</v>
      </c>
      <c r="E688" s="138"/>
      <c r="F688" s="121" t="s">
        <v>27</v>
      </c>
      <c r="G688" s="120">
        <v>8800</v>
      </c>
      <c r="H688" s="120">
        <v>2347</v>
      </c>
      <c r="I688" s="116">
        <f t="shared" si="27"/>
        <v>26.670454545454547</v>
      </c>
      <c r="J688" s="140" t="s">
        <v>341</v>
      </c>
      <c r="K688" s="140"/>
    </row>
    <row r="689" spans="1:11" s="101" customFormat="1" ht="21" customHeight="1">
      <c r="A689" s="92"/>
      <c r="B689" s="93"/>
      <c r="C689" s="126"/>
      <c r="D689" s="137">
        <v>4240</v>
      </c>
      <c r="E689" s="138"/>
      <c r="F689" s="121" t="s">
        <v>29</v>
      </c>
      <c r="G689" s="120">
        <v>500</v>
      </c>
      <c r="H689" s="120">
        <v>147</v>
      </c>
      <c r="I689" s="116">
        <f t="shared" si="27"/>
        <v>29.4</v>
      </c>
      <c r="J689" s="142" t="s">
        <v>329</v>
      </c>
      <c r="K689" s="142"/>
    </row>
    <row r="690" spans="1:11" s="101" customFormat="1" ht="21" customHeight="1">
      <c r="A690" s="92"/>
      <c r="B690" s="95"/>
      <c r="C690" s="126"/>
      <c r="D690" s="227">
        <v>4260</v>
      </c>
      <c r="E690" s="138"/>
      <c r="F690" s="121" t="s">
        <v>31</v>
      </c>
      <c r="G690" s="120">
        <v>4545</v>
      </c>
      <c r="H690" s="120">
        <v>2236</v>
      </c>
      <c r="I690" s="97">
        <f t="shared" si="27"/>
        <v>49.1969196919692</v>
      </c>
      <c r="J690" s="141" t="s">
        <v>330</v>
      </c>
      <c r="K690" s="141"/>
    </row>
    <row r="691" spans="1:11" s="101" customFormat="1" ht="21" customHeight="1">
      <c r="A691" s="92"/>
      <c r="B691" s="93"/>
      <c r="C691" s="126"/>
      <c r="D691" s="137">
        <v>4270</v>
      </c>
      <c r="E691" s="138"/>
      <c r="F691" s="121" t="s">
        <v>32</v>
      </c>
      <c r="G691" s="120">
        <v>3100</v>
      </c>
      <c r="H691" s="120">
        <v>0</v>
      </c>
      <c r="I691" s="116">
        <f t="shared" si="27"/>
        <v>0</v>
      </c>
      <c r="J691" s="140" t="s">
        <v>331</v>
      </c>
      <c r="K691" s="140"/>
    </row>
    <row r="692" spans="1:11" s="101" customFormat="1" ht="21" customHeight="1">
      <c r="A692" s="92"/>
      <c r="B692" s="93"/>
      <c r="C692" s="126"/>
      <c r="D692" s="137">
        <v>4300</v>
      </c>
      <c r="E692" s="138"/>
      <c r="F692" s="121" t="s">
        <v>332</v>
      </c>
      <c r="G692" s="120">
        <v>5540</v>
      </c>
      <c r="H692" s="120">
        <v>1585</v>
      </c>
      <c r="I692" s="116">
        <f t="shared" si="27"/>
        <v>28.6101083032491</v>
      </c>
      <c r="J692" s="140" t="s">
        <v>364</v>
      </c>
      <c r="K692" s="140"/>
    </row>
    <row r="693" spans="1:11" s="101" customFormat="1" ht="21" customHeight="1">
      <c r="A693" s="92"/>
      <c r="B693" s="93"/>
      <c r="C693" s="126"/>
      <c r="D693" s="137">
        <v>4410</v>
      </c>
      <c r="E693" s="138"/>
      <c r="F693" s="121" t="s">
        <v>71</v>
      </c>
      <c r="G693" s="120">
        <v>300</v>
      </c>
      <c r="H693" s="120">
        <v>0</v>
      </c>
      <c r="I693" s="97">
        <f t="shared" si="27"/>
        <v>0</v>
      </c>
      <c r="J693" s="140" t="s">
        <v>286</v>
      </c>
      <c r="K693" s="140"/>
    </row>
    <row r="694" spans="1:11" s="101" customFormat="1" ht="21" customHeight="1">
      <c r="A694" s="92"/>
      <c r="B694" s="93"/>
      <c r="C694" s="126"/>
      <c r="D694" s="137">
        <v>4430</v>
      </c>
      <c r="E694" s="138"/>
      <c r="F694" s="121" t="s">
        <v>39</v>
      </c>
      <c r="G694" s="120">
        <v>10</v>
      </c>
      <c r="H694" s="120">
        <v>0</v>
      </c>
      <c r="I694" s="97">
        <f t="shared" si="27"/>
        <v>0</v>
      </c>
      <c r="J694" s="140" t="s">
        <v>334</v>
      </c>
      <c r="K694" s="140"/>
    </row>
    <row r="695" spans="1:11" s="101" customFormat="1" ht="21" customHeight="1">
      <c r="A695" s="92"/>
      <c r="B695" s="93"/>
      <c r="C695" s="209"/>
      <c r="D695" s="137">
        <v>4440</v>
      </c>
      <c r="E695" s="138"/>
      <c r="F695" s="121" t="s">
        <v>41</v>
      </c>
      <c r="G695" s="123">
        <v>7795</v>
      </c>
      <c r="H695" s="123">
        <v>5801</v>
      </c>
      <c r="I695" s="133">
        <f t="shared" si="27"/>
        <v>74.41949967928159</v>
      </c>
      <c r="J695" s="140" t="s">
        <v>95</v>
      </c>
      <c r="K695" s="140"/>
    </row>
    <row r="696" spans="1:11" s="99" customFormat="1" ht="21" customHeight="1">
      <c r="A696" s="57"/>
      <c r="B696" s="60"/>
      <c r="C696" s="100">
        <v>85446</v>
      </c>
      <c r="D696" s="132"/>
      <c r="E696" s="60"/>
      <c r="F696" s="57" t="s">
        <v>294</v>
      </c>
      <c r="G696" s="88">
        <f>SUM(G697)</f>
        <v>100</v>
      </c>
      <c r="H696" s="88">
        <f>SUM(H697)</f>
        <v>0</v>
      </c>
      <c r="I696" s="89">
        <f t="shared" si="27"/>
        <v>0</v>
      </c>
      <c r="J696" s="144"/>
      <c r="K696" s="144"/>
    </row>
    <row r="697" spans="1:11" s="99" customFormat="1" ht="21" customHeight="1">
      <c r="A697" s="92"/>
      <c r="B697" s="95"/>
      <c r="C697" s="100"/>
      <c r="D697" s="127">
        <v>4300</v>
      </c>
      <c r="E697" s="95"/>
      <c r="F697" s="92" t="s">
        <v>308</v>
      </c>
      <c r="G697" s="96">
        <v>100</v>
      </c>
      <c r="H697" s="96">
        <v>0</v>
      </c>
      <c r="I697" s="97">
        <f t="shared" si="27"/>
        <v>0</v>
      </c>
      <c r="J697" s="142" t="s">
        <v>295</v>
      </c>
      <c r="K697" s="142"/>
    </row>
    <row r="698" spans="1:11" s="119" customFormat="1" ht="21" customHeight="1">
      <c r="A698" s="92"/>
      <c r="B698" s="92"/>
      <c r="C698" s="117"/>
      <c r="D698" s="92"/>
      <c r="E698" s="118"/>
      <c r="F698" s="92"/>
      <c r="G698" s="96"/>
      <c r="H698" s="96"/>
      <c r="I698" s="63"/>
      <c r="J698" s="110"/>
      <c r="K698" s="110"/>
    </row>
    <row r="699" spans="1:11" s="87" customFormat="1" ht="21" customHeight="1">
      <c r="A699" s="80" t="s">
        <v>365</v>
      </c>
      <c r="B699" s="80"/>
      <c r="C699" s="111"/>
      <c r="D699" s="80"/>
      <c r="E699" s="112"/>
      <c r="F699" s="80" t="s">
        <v>366</v>
      </c>
      <c r="G699" s="113">
        <f>SUM(G700:G721)/2</f>
        <v>991718</v>
      </c>
      <c r="H699" s="113">
        <f>SUM(H700:H721)/2</f>
        <v>512654</v>
      </c>
      <c r="I699" s="114">
        <f>H699/G699*100</f>
        <v>51.693525780514214</v>
      </c>
      <c r="J699" s="86"/>
      <c r="K699" s="86"/>
    </row>
    <row r="700" spans="1:11" s="99" customFormat="1" ht="21" customHeight="1">
      <c r="A700" s="57"/>
      <c r="B700" s="58"/>
      <c r="C700" s="59">
        <v>85404</v>
      </c>
      <c r="D700" s="58"/>
      <c r="E700" s="60"/>
      <c r="F700" s="57" t="s">
        <v>273</v>
      </c>
      <c r="G700" s="173">
        <f>SUM(G701:G714)</f>
        <v>965860</v>
      </c>
      <c r="H700" s="173">
        <f>SUM(H701:H714)</f>
        <v>504168</v>
      </c>
      <c r="I700" s="63">
        <f>H700/G700*100</f>
        <v>52.198869401362515</v>
      </c>
      <c r="J700" s="90"/>
      <c r="K700" s="90"/>
    </row>
    <row r="701" spans="1:11" s="101" customFormat="1" ht="21" customHeight="1">
      <c r="A701" s="92"/>
      <c r="B701" s="93"/>
      <c r="C701" s="134"/>
      <c r="D701" s="137">
        <v>3020</v>
      </c>
      <c r="E701" s="138"/>
      <c r="F701" s="121" t="s">
        <v>61</v>
      </c>
      <c r="G701" s="120">
        <v>6921</v>
      </c>
      <c r="H701" s="120">
        <v>1701</v>
      </c>
      <c r="I701" s="116">
        <f t="shared" si="27"/>
        <v>24.57737321196359</v>
      </c>
      <c r="J701" s="140" t="s">
        <v>328</v>
      </c>
      <c r="K701" s="140"/>
    </row>
    <row r="702" spans="1:11" s="101" customFormat="1" ht="21" customHeight="1">
      <c r="A702" s="92"/>
      <c r="B702" s="93"/>
      <c r="C702" s="126"/>
      <c r="D702" s="93">
        <v>4010</v>
      </c>
      <c r="E702" s="95"/>
      <c r="F702" s="121" t="s">
        <v>78</v>
      </c>
      <c r="G702" s="123">
        <v>636624</v>
      </c>
      <c r="H702" s="123">
        <v>300686</v>
      </c>
      <c r="I702" s="133">
        <f t="shared" si="27"/>
        <v>47.23133278041669</v>
      </c>
      <c r="J702" s="98" t="s">
        <v>79</v>
      </c>
      <c r="K702" s="98"/>
    </row>
    <row r="703" spans="1:11" s="101" customFormat="1" ht="21" customHeight="1">
      <c r="A703" s="92"/>
      <c r="B703" s="93"/>
      <c r="C703" s="126"/>
      <c r="D703" s="137">
        <v>4040</v>
      </c>
      <c r="E703" s="138"/>
      <c r="F703" s="121" t="s">
        <v>23</v>
      </c>
      <c r="G703" s="120">
        <v>49851</v>
      </c>
      <c r="H703" s="120">
        <v>47209</v>
      </c>
      <c r="I703" s="116">
        <f t="shared" si="27"/>
        <v>94.70020661571483</v>
      </c>
      <c r="J703" s="140" t="s">
        <v>98</v>
      </c>
      <c r="K703" s="140"/>
    </row>
    <row r="704" spans="1:11" s="101" customFormat="1" ht="21" customHeight="1">
      <c r="A704" s="92"/>
      <c r="B704" s="93"/>
      <c r="C704" s="126"/>
      <c r="D704" s="137">
        <v>4110</v>
      </c>
      <c r="E704" s="138"/>
      <c r="F704" s="121" t="s">
        <v>25</v>
      </c>
      <c r="G704" s="120">
        <v>115231</v>
      </c>
      <c r="H704" s="120">
        <v>58070</v>
      </c>
      <c r="I704" s="116">
        <f t="shared" si="27"/>
        <v>50.39442511129818</v>
      </c>
      <c r="J704" s="140" t="s">
        <v>81</v>
      </c>
      <c r="K704" s="140"/>
    </row>
    <row r="705" spans="1:11" s="101" customFormat="1" ht="21" customHeight="1">
      <c r="A705" s="92"/>
      <c r="B705" s="93"/>
      <c r="C705" s="126"/>
      <c r="D705" s="137">
        <v>4120</v>
      </c>
      <c r="E705" s="138"/>
      <c r="F705" s="121" t="s">
        <v>26</v>
      </c>
      <c r="G705" s="120">
        <v>14490</v>
      </c>
      <c r="H705" s="120">
        <v>8260</v>
      </c>
      <c r="I705" s="116">
        <f t="shared" si="27"/>
        <v>57.00483091787439</v>
      </c>
      <c r="J705" s="140" t="s">
        <v>82</v>
      </c>
      <c r="K705" s="140"/>
    </row>
    <row r="706" spans="1:11" s="101" customFormat="1" ht="21" customHeight="1">
      <c r="A706" s="92"/>
      <c r="B706" s="93"/>
      <c r="C706" s="126"/>
      <c r="D706" s="137">
        <v>4140</v>
      </c>
      <c r="E706" s="138"/>
      <c r="F706" s="121" t="s">
        <v>83</v>
      </c>
      <c r="G706" s="120">
        <v>4309</v>
      </c>
      <c r="H706" s="120">
        <v>1801</v>
      </c>
      <c r="I706" s="116">
        <f t="shared" si="27"/>
        <v>41.796240427013224</v>
      </c>
      <c r="J706" s="140" t="s">
        <v>83</v>
      </c>
      <c r="K706" s="140"/>
    </row>
    <row r="707" spans="1:11" s="101" customFormat="1" ht="21" customHeight="1">
      <c r="A707" s="92"/>
      <c r="B707" s="93"/>
      <c r="C707" s="126"/>
      <c r="D707" s="137">
        <v>4210</v>
      </c>
      <c r="E707" s="138"/>
      <c r="F707" s="121" t="s">
        <v>27</v>
      </c>
      <c r="G707" s="120">
        <v>8800</v>
      </c>
      <c r="H707" s="120">
        <v>6112</v>
      </c>
      <c r="I707" s="116">
        <f t="shared" si="27"/>
        <v>69.45454545454545</v>
      </c>
      <c r="J707" s="140" t="s">
        <v>100</v>
      </c>
      <c r="K707" s="140"/>
    </row>
    <row r="708" spans="1:11" s="101" customFormat="1" ht="21" customHeight="1">
      <c r="A708" s="92"/>
      <c r="B708" s="93"/>
      <c r="C708" s="126"/>
      <c r="D708" s="137">
        <v>4240</v>
      </c>
      <c r="E708" s="138"/>
      <c r="F708" s="121" t="s">
        <v>29</v>
      </c>
      <c r="G708" s="120">
        <v>1370</v>
      </c>
      <c r="H708" s="120">
        <v>0</v>
      </c>
      <c r="I708" s="116">
        <f t="shared" si="27"/>
        <v>0</v>
      </c>
      <c r="J708" s="140" t="s">
        <v>329</v>
      </c>
      <c r="K708" s="140"/>
    </row>
    <row r="709" spans="1:11" s="101" customFormat="1" ht="21" customHeight="1">
      <c r="A709" s="92"/>
      <c r="B709" s="93"/>
      <c r="C709" s="126"/>
      <c r="D709" s="137">
        <v>4260</v>
      </c>
      <c r="E709" s="138"/>
      <c r="F709" s="121" t="s">
        <v>31</v>
      </c>
      <c r="G709" s="120">
        <v>72000</v>
      </c>
      <c r="H709" s="120">
        <v>47635</v>
      </c>
      <c r="I709" s="116">
        <f t="shared" si="27"/>
        <v>66.15972222222221</v>
      </c>
      <c r="J709" s="141" t="s">
        <v>119</v>
      </c>
      <c r="K709" s="141"/>
    </row>
    <row r="710" spans="1:11" s="101" customFormat="1" ht="21" customHeight="1">
      <c r="A710" s="92"/>
      <c r="B710" s="93"/>
      <c r="C710" s="126"/>
      <c r="D710" s="137">
        <v>4270</v>
      </c>
      <c r="E710" s="138"/>
      <c r="F710" s="121" t="s">
        <v>32</v>
      </c>
      <c r="G710" s="120">
        <v>6990</v>
      </c>
      <c r="H710" s="120">
        <v>1090</v>
      </c>
      <c r="I710" s="116">
        <f t="shared" si="27"/>
        <v>15.593705293276109</v>
      </c>
      <c r="J710" s="140" t="s">
        <v>331</v>
      </c>
      <c r="K710" s="140"/>
    </row>
    <row r="711" spans="1:11" s="101" customFormat="1" ht="21" customHeight="1">
      <c r="A711" s="92"/>
      <c r="B711" s="93"/>
      <c r="C711" s="126"/>
      <c r="D711" s="137">
        <v>4300</v>
      </c>
      <c r="E711" s="138"/>
      <c r="F711" s="121" t="s">
        <v>332</v>
      </c>
      <c r="G711" s="120">
        <v>9850</v>
      </c>
      <c r="H711" s="120">
        <v>3074</v>
      </c>
      <c r="I711" s="116">
        <f t="shared" si="27"/>
        <v>31.208121827411166</v>
      </c>
      <c r="J711" s="140" t="s">
        <v>333</v>
      </c>
      <c r="K711" s="140"/>
    </row>
    <row r="712" spans="1:11" s="101" customFormat="1" ht="21" customHeight="1">
      <c r="A712" s="92"/>
      <c r="B712" s="93"/>
      <c r="C712" s="126"/>
      <c r="D712" s="137">
        <v>4410</v>
      </c>
      <c r="E712" s="138"/>
      <c r="F712" s="121" t="s">
        <v>71</v>
      </c>
      <c r="G712" s="120">
        <v>1000</v>
      </c>
      <c r="H712" s="120">
        <v>0</v>
      </c>
      <c r="I712" s="116">
        <f t="shared" si="27"/>
        <v>0</v>
      </c>
      <c r="J712" s="140" t="s">
        <v>286</v>
      </c>
      <c r="K712" s="140"/>
    </row>
    <row r="713" spans="1:11" s="101" customFormat="1" ht="21" customHeight="1">
      <c r="A713" s="92"/>
      <c r="B713" s="93"/>
      <c r="C713" s="126"/>
      <c r="D713" s="137">
        <v>4430</v>
      </c>
      <c r="E713" s="138"/>
      <c r="F713" s="121" t="s">
        <v>39</v>
      </c>
      <c r="G713" s="120">
        <v>182</v>
      </c>
      <c r="H713" s="120">
        <v>85</v>
      </c>
      <c r="I713" s="116">
        <f t="shared" si="27"/>
        <v>46.7032967032967</v>
      </c>
      <c r="J713" s="140" t="s">
        <v>334</v>
      </c>
      <c r="K713" s="140"/>
    </row>
    <row r="714" spans="1:11" s="101" customFormat="1" ht="21" customHeight="1">
      <c r="A714" s="92"/>
      <c r="B714" s="93"/>
      <c r="C714" s="209"/>
      <c r="D714" s="137">
        <v>4440</v>
      </c>
      <c r="E714" s="138"/>
      <c r="F714" s="121" t="s">
        <v>41</v>
      </c>
      <c r="G714" s="120">
        <v>38242</v>
      </c>
      <c r="H714" s="120">
        <v>28445</v>
      </c>
      <c r="I714" s="97">
        <f t="shared" si="27"/>
        <v>74.38157000156895</v>
      </c>
      <c r="J714" s="140" t="s">
        <v>95</v>
      </c>
      <c r="K714" s="140"/>
    </row>
    <row r="715" spans="1:11" s="99" customFormat="1" ht="21" customHeight="1">
      <c r="A715" s="57"/>
      <c r="B715" s="60"/>
      <c r="C715" s="100">
        <v>85446</v>
      </c>
      <c r="D715" s="132"/>
      <c r="E715" s="60"/>
      <c r="F715" s="57" t="s">
        <v>294</v>
      </c>
      <c r="G715" s="88">
        <f>SUM(G716:G721)</f>
        <v>25858</v>
      </c>
      <c r="H715" s="88">
        <f>SUM(H716:H721)</f>
        <v>8486</v>
      </c>
      <c r="I715" s="89">
        <f t="shared" si="27"/>
        <v>32.81769665093975</v>
      </c>
      <c r="J715" s="144"/>
      <c r="K715" s="144"/>
    </row>
    <row r="716" spans="1:11" s="101" customFormat="1" ht="21" customHeight="1">
      <c r="A716" s="92"/>
      <c r="B716" s="93"/>
      <c r="C716" s="126"/>
      <c r="D716" s="93">
        <v>4010</v>
      </c>
      <c r="E716" s="95"/>
      <c r="F716" s="121" t="s">
        <v>78</v>
      </c>
      <c r="G716" s="123">
        <v>19956</v>
      </c>
      <c r="H716" s="123">
        <v>6562</v>
      </c>
      <c r="I716" s="124">
        <f>H716/G716*100</f>
        <v>32.88234115053117</v>
      </c>
      <c r="J716" s="98" t="s">
        <v>367</v>
      </c>
      <c r="K716" s="98"/>
    </row>
    <row r="717" spans="1:11" s="101" customFormat="1" ht="21" customHeight="1">
      <c r="A717" s="92"/>
      <c r="B717" s="93"/>
      <c r="C717" s="126"/>
      <c r="D717" s="137">
        <v>4110</v>
      </c>
      <c r="E717" s="138"/>
      <c r="F717" s="121" t="s">
        <v>25</v>
      </c>
      <c r="G717" s="120">
        <v>3333</v>
      </c>
      <c r="H717" s="120">
        <v>1057</v>
      </c>
      <c r="I717" s="116">
        <f>H717/G717*100</f>
        <v>31.71317131713171</v>
      </c>
      <c r="J717" s="140" t="s">
        <v>81</v>
      </c>
      <c r="K717" s="140"/>
    </row>
    <row r="718" spans="1:11" s="101" customFormat="1" ht="21" customHeight="1">
      <c r="A718" s="92"/>
      <c r="B718" s="93"/>
      <c r="C718" s="126"/>
      <c r="D718" s="137">
        <v>4120</v>
      </c>
      <c r="E718" s="138"/>
      <c r="F718" s="121" t="s">
        <v>26</v>
      </c>
      <c r="G718" s="120">
        <v>419</v>
      </c>
      <c r="H718" s="120">
        <v>144</v>
      </c>
      <c r="I718" s="116">
        <f>H718/G718*100</f>
        <v>34.36754176610978</v>
      </c>
      <c r="J718" s="140" t="s">
        <v>82</v>
      </c>
      <c r="K718" s="140"/>
    </row>
    <row r="719" spans="1:11" s="101" customFormat="1" ht="21" customHeight="1">
      <c r="A719" s="92"/>
      <c r="B719" s="93"/>
      <c r="C719" s="126"/>
      <c r="D719" s="137">
        <v>4210</v>
      </c>
      <c r="E719" s="138"/>
      <c r="F719" s="121" t="s">
        <v>27</v>
      </c>
      <c r="G719" s="120">
        <v>500</v>
      </c>
      <c r="H719" s="120">
        <v>267</v>
      </c>
      <c r="I719" s="116">
        <f>H719/G719*100</f>
        <v>53.400000000000006</v>
      </c>
      <c r="J719" s="140" t="s">
        <v>368</v>
      </c>
      <c r="K719" s="140"/>
    </row>
    <row r="720" spans="1:11" s="99" customFormat="1" ht="31.5" customHeight="1">
      <c r="A720" s="92"/>
      <c r="B720" s="95"/>
      <c r="C720" s="100"/>
      <c r="D720" s="127">
        <v>4300</v>
      </c>
      <c r="E720" s="95"/>
      <c r="F720" s="92" t="s">
        <v>308</v>
      </c>
      <c r="G720" s="96">
        <v>950</v>
      </c>
      <c r="H720" s="96">
        <v>120</v>
      </c>
      <c r="I720" s="97">
        <f t="shared" si="27"/>
        <v>12.631578947368421</v>
      </c>
      <c r="J720" s="140" t="s">
        <v>369</v>
      </c>
      <c r="K720" s="140"/>
    </row>
    <row r="721" spans="1:11" s="99" customFormat="1" ht="21" customHeight="1">
      <c r="A721" s="92"/>
      <c r="B721" s="95"/>
      <c r="C721" s="100"/>
      <c r="D721" s="227">
        <v>4410</v>
      </c>
      <c r="E721" s="138"/>
      <c r="F721" s="121" t="s">
        <v>71</v>
      </c>
      <c r="G721" s="96">
        <v>700</v>
      </c>
      <c r="H721" s="96">
        <v>336</v>
      </c>
      <c r="I721" s="97">
        <f t="shared" si="27"/>
        <v>48</v>
      </c>
      <c r="J721" s="142" t="s">
        <v>370</v>
      </c>
      <c r="K721" s="142"/>
    </row>
    <row r="722" spans="1:11" s="101" customFormat="1" ht="21" customHeight="1">
      <c r="A722" s="92"/>
      <c r="B722" s="93"/>
      <c r="C722" s="209"/>
      <c r="D722" s="137"/>
      <c r="E722" s="138"/>
      <c r="F722" s="121"/>
      <c r="G722" s="120"/>
      <c r="H722" s="120"/>
      <c r="I722" s="116"/>
      <c r="J722" s="162"/>
      <c r="K722" s="162"/>
    </row>
    <row r="723" spans="1:11" s="87" customFormat="1" ht="21" customHeight="1">
      <c r="A723" s="80" t="s">
        <v>371</v>
      </c>
      <c r="B723" s="80"/>
      <c r="C723" s="111"/>
      <c r="D723" s="80"/>
      <c r="E723" s="112"/>
      <c r="F723" s="80" t="s">
        <v>372</v>
      </c>
      <c r="G723" s="113">
        <f>SUM(G724:G739)/2</f>
        <v>501723</v>
      </c>
      <c r="H723" s="113">
        <f>SUM(H724:H739)/2</f>
        <v>265477</v>
      </c>
      <c r="I723" s="114">
        <f>H723/G723*100</f>
        <v>52.91306158976168</v>
      </c>
      <c r="J723" s="86"/>
      <c r="K723" s="86"/>
    </row>
    <row r="724" spans="1:11" s="99" customFormat="1" ht="21" customHeight="1">
      <c r="A724" s="57"/>
      <c r="B724" s="58"/>
      <c r="C724" s="59">
        <v>85404</v>
      </c>
      <c r="D724" s="58"/>
      <c r="E724" s="60"/>
      <c r="F724" s="57" t="s">
        <v>273</v>
      </c>
      <c r="G724" s="173">
        <f>SUM(G725:G737)</f>
        <v>501223</v>
      </c>
      <c r="H724" s="173">
        <f>SUM(H725:H737)</f>
        <v>265477</v>
      </c>
      <c r="I724" s="63">
        <f>H724/G724*100</f>
        <v>52.96584554180475</v>
      </c>
      <c r="J724" s="90"/>
      <c r="K724" s="90"/>
    </row>
    <row r="725" spans="1:11" s="101" customFormat="1" ht="21" customHeight="1">
      <c r="A725" s="92"/>
      <c r="B725" s="93"/>
      <c r="C725" s="134"/>
      <c r="D725" s="137">
        <v>3020</v>
      </c>
      <c r="E725" s="138"/>
      <c r="F725" s="121" t="s">
        <v>61</v>
      </c>
      <c r="G725" s="120">
        <v>4131</v>
      </c>
      <c r="H725" s="120">
        <v>685</v>
      </c>
      <c r="I725" s="116">
        <f t="shared" si="27"/>
        <v>16.581941418542726</v>
      </c>
      <c r="J725" s="140" t="s">
        <v>328</v>
      </c>
      <c r="K725" s="140"/>
    </row>
    <row r="726" spans="1:11" s="101" customFormat="1" ht="21" customHeight="1">
      <c r="A726" s="92"/>
      <c r="B726" s="93"/>
      <c r="C726" s="126"/>
      <c r="D726" s="93">
        <v>4010</v>
      </c>
      <c r="E726" s="95"/>
      <c r="F726" s="92" t="s">
        <v>78</v>
      </c>
      <c r="G726" s="120">
        <v>337542</v>
      </c>
      <c r="H726" s="120">
        <v>164115</v>
      </c>
      <c r="I726" s="116">
        <f t="shared" si="27"/>
        <v>48.620616101107416</v>
      </c>
      <c r="J726" s="98" t="s">
        <v>79</v>
      </c>
      <c r="K726" s="98"/>
    </row>
    <row r="727" spans="1:11" s="101" customFormat="1" ht="21" customHeight="1">
      <c r="A727" s="92"/>
      <c r="B727" s="93"/>
      <c r="C727" s="209"/>
      <c r="D727" s="137">
        <v>4040</v>
      </c>
      <c r="E727" s="138"/>
      <c r="F727" s="121" t="s">
        <v>23</v>
      </c>
      <c r="G727" s="120">
        <v>24872</v>
      </c>
      <c r="H727" s="120">
        <v>24634</v>
      </c>
      <c r="I727" s="97">
        <f t="shared" si="27"/>
        <v>99.04310067545835</v>
      </c>
      <c r="J727" s="140" t="s">
        <v>98</v>
      </c>
      <c r="K727" s="140"/>
    </row>
    <row r="728" spans="1:11" s="101" customFormat="1" ht="21" customHeight="1">
      <c r="A728" s="92"/>
      <c r="B728" s="93"/>
      <c r="C728" s="134"/>
      <c r="D728" s="137">
        <v>4110</v>
      </c>
      <c r="E728" s="138"/>
      <c r="F728" s="121" t="s">
        <v>25</v>
      </c>
      <c r="G728" s="120">
        <v>60699</v>
      </c>
      <c r="H728" s="120">
        <v>32227</v>
      </c>
      <c r="I728" s="116">
        <f t="shared" si="27"/>
        <v>53.09313168256479</v>
      </c>
      <c r="J728" s="140" t="s">
        <v>81</v>
      </c>
      <c r="K728" s="140"/>
    </row>
    <row r="729" spans="1:11" s="101" customFormat="1" ht="21" customHeight="1">
      <c r="A729" s="92"/>
      <c r="B729" s="93"/>
      <c r="C729" s="126"/>
      <c r="D729" s="137">
        <v>4120</v>
      </c>
      <c r="E729" s="138"/>
      <c r="F729" s="121" t="s">
        <v>26</v>
      </c>
      <c r="G729" s="120">
        <v>7632</v>
      </c>
      <c r="H729" s="120">
        <v>4399</v>
      </c>
      <c r="I729" s="97">
        <f t="shared" si="27"/>
        <v>57.638888888888886</v>
      </c>
      <c r="J729" s="142" t="s">
        <v>82</v>
      </c>
      <c r="K729" s="142"/>
    </row>
    <row r="730" spans="1:11" s="101" customFormat="1" ht="21" customHeight="1">
      <c r="A730" s="92"/>
      <c r="B730" s="93"/>
      <c r="C730" s="126"/>
      <c r="D730" s="137">
        <v>4210</v>
      </c>
      <c r="E730" s="138"/>
      <c r="F730" s="121" t="s">
        <v>27</v>
      </c>
      <c r="G730" s="123">
        <v>5000</v>
      </c>
      <c r="H730" s="123">
        <v>2576</v>
      </c>
      <c r="I730" s="133">
        <f t="shared" si="27"/>
        <v>51.519999999999996</v>
      </c>
      <c r="J730" s="140" t="s">
        <v>100</v>
      </c>
      <c r="K730" s="140"/>
    </row>
    <row r="731" spans="1:11" s="101" customFormat="1" ht="21" customHeight="1">
      <c r="A731" s="92"/>
      <c r="B731" s="93"/>
      <c r="C731" s="126"/>
      <c r="D731" s="137">
        <v>4240</v>
      </c>
      <c r="E731" s="138"/>
      <c r="F731" s="121" t="s">
        <v>29</v>
      </c>
      <c r="G731" s="120">
        <v>1500</v>
      </c>
      <c r="H731" s="120">
        <v>86</v>
      </c>
      <c r="I731" s="116">
        <f aca="true" t="shared" si="28" ref="I731:I783">H731/G731*100</f>
        <v>5.733333333333333</v>
      </c>
      <c r="J731" s="140" t="s">
        <v>329</v>
      </c>
      <c r="K731" s="140"/>
    </row>
    <row r="732" spans="1:11" s="101" customFormat="1" ht="21" customHeight="1">
      <c r="A732" s="92"/>
      <c r="B732" s="93"/>
      <c r="C732" s="126"/>
      <c r="D732" s="137">
        <v>4260</v>
      </c>
      <c r="E732" s="138"/>
      <c r="F732" s="121" t="s">
        <v>31</v>
      </c>
      <c r="G732" s="120">
        <v>26000</v>
      </c>
      <c r="H732" s="120">
        <v>19476</v>
      </c>
      <c r="I732" s="116">
        <f t="shared" si="28"/>
        <v>74.90769230769232</v>
      </c>
      <c r="J732" s="141" t="s">
        <v>330</v>
      </c>
      <c r="K732" s="141"/>
    </row>
    <row r="733" spans="1:11" s="101" customFormat="1" ht="21" customHeight="1">
      <c r="A733" s="92"/>
      <c r="B733" s="93"/>
      <c r="C733" s="126"/>
      <c r="D733" s="137">
        <v>4270</v>
      </c>
      <c r="E733" s="138"/>
      <c r="F733" s="121" t="s">
        <v>32</v>
      </c>
      <c r="G733" s="120">
        <v>4950</v>
      </c>
      <c r="H733" s="120">
        <v>1275</v>
      </c>
      <c r="I733" s="116">
        <f t="shared" si="28"/>
        <v>25.757575757575758</v>
      </c>
      <c r="J733" s="140" t="s">
        <v>331</v>
      </c>
      <c r="K733" s="140"/>
    </row>
    <row r="734" spans="1:11" s="101" customFormat="1" ht="21" customHeight="1">
      <c r="A734" s="92"/>
      <c r="B734" s="93"/>
      <c r="C734" s="126"/>
      <c r="D734" s="137">
        <v>4300</v>
      </c>
      <c r="E734" s="138"/>
      <c r="F734" s="121" t="s">
        <v>332</v>
      </c>
      <c r="G734" s="120">
        <v>9350</v>
      </c>
      <c r="H734" s="120">
        <v>1724</v>
      </c>
      <c r="I734" s="116">
        <f t="shared" si="28"/>
        <v>18.43850267379679</v>
      </c>
      <c r="J734" s="140" t="s">
        <v>333</v>
      </c>
      <c r="K734" s="140"/>
    </row>
    <row r="735" spans="1:11" s="101" customFormat="1" ht="21" customHeight="1">
      <c r="A735" s="92"/>
      <c r="B735" s="93"/>
      <c r="C735" s="126"/>
      <c r="D735" s="137">
        <v>4410</v>
      </c>
      <c r="E735" s="138"/>
      <c r="F735" s="121" t="s">
        <v>71</v>
      </c>
      <c r="G735" s="120">
        <v>300</v>
      </c>
      <c r="H735" s="120">
        <v>0</v>
      </c>
      <c r="I735" s="116">
        <f t="shared" si="28"/>
        <v>0</v>
      </c>
      <c r="J735" s="140" t="s">
        <v>286</v>
      </c>
      <c r="K735" s="140"/>
    </row>
    <row r="736" spans="1:11" s="101" customFormat="1" ht="21" customHeight="1">
      <c r="A736" s="92"/>
      <c r="B736" s="93"/>
      <c r="C736" s="126"/>
      <c r="D736" s="137">
        <v>4430</v>
      </c>
      <c r="E736" s="138"/>
      <c r="F736" s="121" t="s">
        <v>39</v>
      </c>
      <c r="G736" s="120">
        <v>80</v>
      </c>
      <c r="H736" s="120">
        <v>37</v>
      </c>
      <c r="I736" s="116">
        <f t="shared" si="28"/>
        <v>46.25</v>
      </c>
      <c r="J736" s="140" t="s">
        <v>334</v>
      </c>
      <c r="K736" s="140"/>
    </row>
    <row r="737" spans="1:11" s="101" customFormat="1" ht="21" customHeight="1">
      <c r="A737" s="92"/>
      <c r="B737" s="93"/>
      <c r="C737" s="209"/>
      <c r="D737" s="137">
        <v>4440</v>
      </c>
      <c r="E737" s="138"/>
      <c r="F737" s="121" t="s">
        <v>41</v>
      </c>
      <c r="G737" s="120">
        <v>19167</v>
      </c>
      <c r="H737" s="120">
        <v>14243</v>
      </c>
      <c r="I737" s="97">
        <f t="shared" si="28"/>
        <v>74.3100119997913</v>
      </c>
      <c r="J737" s="140" t="s">
        <v>95</v>
      </c>
      <c r="K737" s="140"/>
    </row>
    <row r="738" spans="1:11" s="99" customFormat="1" ht="21" customHeight="1">
      <c r="A738" s="57"/>
      <c r="B738" s="60"/>
      <c r="C738" s="100">
        <v>85446</v>
      </c>
      <c r="D738" s="132"/>
      <c r="E738" s="60"/>
      <c r="F738" s="57" t="s">
        <v>294</v>
      </c>
      <c r="G738" s="88">
        <f>SUM(G739)</f>
        <v>500</v>
      </c>
      <c r="H738" s="88">
        <f>SUM(H739)</f>
        <v>0</v>
      </c>
      <c r="I738" s="89">
        <f t="shared" si="28"/>
        <v>0</v>
      </c>
      <c r="J738" s="144"/>
      <c r="K738" s="144"/>
    </row>
    <row r="739" spans="1:11" s="99" customFormat="1" ht="21" customHeight="1">
      <c r="A739" s="92"/>
      <c r="B739" s="95"/>
      <c r="C739" s="100"/>
      <c r="D739" s="127">
        <v>4300</v>
      </c>
      <c r="E739" s="95"/>
      <c r="F739" s="92" t="s">
        <v>308</v>
      </c>
      <c r="G739" s="96">
        <v>500</v>
      </c>
      <c r="H739" s="96">
        <v>0</v>
      </c>
      <c r="I739" s="97">
        <f t="shared" si="28"/>
        <v>0</v>
      </c>
      <c r="J739" s="142" t="s">
        <v>373</v>
      </c>
      <c r="K739" s="142"/>
    </row>
    <row r="740" spans="1:11" s="119" customFormat="1" ht="21" customHeight="1">
      <c r="A740" s="92"/>
      <c r="B740" s="92"/>
      <c r="C740" s="117"/>
      <c r="D740" s="92"/>
      <c r="E740" s="118"/>
      <c r="F740" s="92"/>
      <c r="G740" s="96"/>
      <c r="H740" s="96"/>
      <c r="I740" s="63"/>
      <c r="J740" s="110"/>
      <c r="K740" s="110"/>
    </row>
    <row r="741" spans="1:11" s="87" customFormat="1" ht="21" customHeight="1">
      <c r="A741" s="80" t="s">
        <v>374</v>
      </c>
      <c r="B741" s="80"/>
      <c r="C741" s="111"/>
      <c r="D741" s="80"/>
      <c r="E741" s="112"/>
      <c r="F741" s="80" t="s">
        <v>375</v>
      </c>
      <c r="G741" s="113">
        <f>SUM(G742:G755)/2</f>
        <v>99085</v>
      </c>
      <c r="H741" s="113">
        <f>SUM(H742:H755)/2</f>
        <v>50178</v>
      </c>
      <c r="I741" s="114">
        <f>H741/G741*100</f>
        <v>50.641368521976084</v>
      </c>
      <c r="J741" s="86"/>
      <c r="K741" s="86"/>
    </row>
    <row r="742" spans="1:11" s="99" customFormat="1" ht="21" customHeight="1">
      <c r="A742" s="57"/>
      <c r="B742" s="58"/>
      <c r="C742" s="59">
        <v>85404</v>
      </c>
      <c r="D742" s="58"/>
      <c r="E742" s="60"/>
      <c r="F742" s="57" t="s">
        <v>273</v>
      </c>
      <c r="G742" s="173">
        <f>SUM(G743:G755)</f>
        <v>99085</v>
      </c>
      <c r="H742" s="173">
        <f>SUM(H743:H755)</f>
        <v>50178</v>
      </c>
      <c r="I742" s="63">
        <f>H742/G742*100</f>
        <v>50.641368521976084</v>
      </c>
      <c r="J742" s="90"/>
      <c r="K742" s="90"/>
    </row>
    <row r="743" spans="1:11" s="101" customFormat="1" ht="21" customHeight="1">
      <c r="A743" s="92"/>
      <c r="B743" s="93"/>
      <c r="C743" s="134"/>
      <c r="D743" s="137">
        <v>3020</v>
      </c>
      <c r="E743" s="138"/>
      <c r="F743" s="121" t="s">
        <v>61</v>
      </c>
      <c r="G743" s="120">
        <v>367</v>
      </c>
      <c r="H743" s="120">
        <v>0</v>
      </c>
      <c r="I743" s="97">
        <f t="shared" si="28"/>
        <v>0</v>
      </c>
      <c r="J743" s="140" t="s">
        <v>328</v>
      </c>
      <c r="K743" s="140"/>
    </row>
    <row r="744" spans="1:11" s="101" customFormat="1" ht="21" customHeight="1">
      <c r="A744" s="92"/>
      <c r="B744" s="93"/>
      <c r="C744" s="126"/>
      <c r="D744" s="93">
        <v>4010</v>
      </c>
      <c r="E744" s="95"/>
      <c r="F744" s="92" t="s">
        <v>78</v>
      </c>
      <c r="G744" s="120">
        <v>62627</v>
      </c>
      <c r="H744" s="120">
        <v>31429</v>
      </c>
      <c r="I744" s="116">
        <f t="shared" si="28"/>
        <v>50.18442524789627</v>
      </c>
      <c r="J744" s="98" t="s">
        <v>79</v>
      </c>
      <c r="K744" s="98"/>
    </row>
    <row r="745" spans="1:11" s="101" customFormat="1" ht="21" customHeight="1">
      <c r="A745" s="92"/>
      <c r="B745" s="93"/>
      <c r="C745" s="126"/>
      <c r="D745" s="137">
        <v>4040</v>
      </c>
      <c r="E745" s="138"/>
      <c r="F745" s="121" t="s">
        <v>23</v>
      </c>
      <c r="G745" s="120">
        <v>4934</v>
      </c>
      <c r="H745" s="120">
        <v>4934</v>
      </c>
      <c r="I745" s="116">
        <f t="shared" si="28"/>
        <v>100</v>
      </c>
      <c r="J745" s="140" t="s">
        <v>98</v>
      </c>
      <c r="K745" s="140"/>
    </row>
    <row r="746" spans="1:11" s="101" customFormat="1" ht="21" customHeight="1">
      <c r="A746" s="92"/>
      <c r="B746" s="93"/>
      <c r="C746" s="126"/>
      <c r="D746" s="137">
        <v>4110</v>
      </c>
      <c r="E746" s="138"/>
      <c r="F746" s="121" t="s">
        <v>25</v>
      </c>
      <c r="G746" s="120">
        <v>11300</v>
      </c>
      <c r="H746" s="120">
        <v>6462</v>
      </c>
      <c r="I746" s="116">
        <f t="shared" si="28"/>
        <v>57.185840707964594</v>
      </c>
      <c r="J746" s="140" t="s">
        <v>81</v>
      </c>
      <c r="K746" s="140"/>
    </row>
    <row r="747" spans="1:11" s="101" customFormat="1" ht="21" customHeight="1">
      <c r="A747" s="92"/>
      <c r="B747" s="93"/>
      <c r="C747" s="126"/>
      <c r="D747" s="137">
        <v>4120</v>
      </c>
      <c r="E747" s="138"/>
      <c r="F747" s="121" t="s">
        <v>26</v>
      </c>
      <c r="G747" s="120">
        <v>1421</v>
      </c>
      <c r="H747" s="120">
        <v>881</v>
      </c>
      <c r="I747" s="116">
        <f t="shared" si="28"/>
        <v>61.99859254046446</v>
      </c>
      <c r="J747" s="140" t="s">
        <v>82</v>
      </c>
      <c r="K747" s="140"/>
    </row>
    <row r="748" spans="1:11" s="101" customFormat="1" ht="21" customHeight="1">
      <c r="A748" s="92"/>
      <c r="B748" s="93"/>
      <c r="C748" s="126"/>
      <c r="D748" s="137">
        <v>4210</v>
      </c>
      <c r="E748" s="138"/>
      <c r="F748" s="121" t="s">
        <v>27</v>
      </c>
      <c r="G748" s="120">
        <v>5750</v>
      </c>
      <c r="H748" s="120">
        <v>1875</v>
      </c>
      <c r="I748" s="116">
        <f t="shared" si="28"/>
        <v>32.608695652173914</v>
      </c>
      <c r="J748" s="140" t="s">
        <v>341</v>
      </c>
      <c r="K748" s="140"/>
    </row>
    <row r="749" spans="1:11" s="101" customFormat="1" ht="21" customHeight="1">
      <c r="A749" s="92"/>
      <c r="B749" s="93"/>
      <c r="C749" s="126"/>
      <c r="D749" s="137">
        <v>4240</v>
      </c>
      <c r="E749" s="138"/>
      <c r="F749" s="121" t="s">
        <v>29</v>
      </c>
      <c r="G749" s="120">
        <v>450</v>
      </c>
      <c r="H749" s="120">
        <v>0</v>
      </c>
      <c r="I749" s="116">
        <f t="shared" si="28"/>
        <v>0</v>
      </c>
      <c r="J749" s="140" t="s">
        <v>329</v>
      </c>
      <c r="K749" s="140"/>
    </row>
    <row r="750" spans="1:11" s="101" customFormat="1" ht="21" customHeight="1">
      <c r="A750" s="92"/>
      <c r="B750" s="93"/>
      <c r="C750" s="126"/>
      <c r="D750" s="137">
        <v>4260</v>
      </c>
      <c r="E750" s="138"/>
      <c r="F750" s="121" t="s">
        <v>31</v>
      </c>
      <c r="G750" s="120">
        <v>2121</v>
      </c>
      <c r="H750" s="120">
        <v>525</v>
      </c>
      <c r="I750" s="116">
        <f t="shared" si="28"/>
        <v>24.752475247524753</v>
      </c>
      <c r="J750" s="141" t="s">
        <v>330</v>
      </c>
      <c r="K750" s="141"/>
    </row>
    <row r="751" spans="1:11" s="101" customFormat="1" ht="21" customHeight="1">
      <c r="A751" s="92"/>
      <c r="B751" s="93"/>
      <c r="C751" s="126"/>
      <c r="D751" s="137">
        <v>4270</v>
      </c>
      <c r="E751" s="138"/>
      <c r="F751" s="121" t="s">
        <v>32</v>
      </c>
      <c r="G751" s="120">
        <v>2400</v>
      </c>
      <c r="H751" s="120">
        <v>0</v>
      </c>
      <c r="I751" s="116">
        <f t="shared" si="28"/>
        <v>0</v>
      </c>
      <c r="J751" s="140" t="s">
        <v>331</v>
      </c>
      <c r="K751" s="140"/>
    </row>
    <row r="752" spans="1:11" s="101" customFormat="1" ht="21" customHeight="1">
      <c r="A752" s="92"/>
      <c r="B752" s="93"/>
      <c r="C752" s="126"/>
      <c r="D752" s="137">
        <v>4300</v>
      </c>
      <c r="E752" s="138"/>
      <c r="F752" s="121" t="s">
        <v>332</v>
      </c>
      <c r="G752" s="120">
        <v>3984</v>
      </c>
      <c r="H752" s="120">
        <v>1382</v>
      </c>
      <c r="I752" s="116">
        <f t="shared" si="28"/>
        <v>34.68875502008032</v>
      </c>
      <c r="J752" s="140" t="s">
        <v>376</v>
      </c>
      <c r="K752" s="140"/>
    </row>
    <row r="753" spans="1:11" s="101" customFormat="1" ht="21" customHeight="1">
      <c r="A753" s="92"/>
      <c r="B753" s="93"/>
      <c r="C753" s="126"/>
      <c r="D753" s="137">
        <v>4410</v>
      </c>
      <c r="E753" s="138"/>
      <c r="F753" s="121" t="s">
        <v>71</v>
      </c>
      <c r="G753" s="120">
        <v>120</v>
      </c>
      <c r="H753" s="120">
        <v>0</v>
      </c>
      <c r="I753" s="116">
        <f t="shared" si="28"/>
        <v>0</v>
      </c>
      <c r="J753" s="140" t="s">
        <v>286</v>
      </c>
      <c r="K753" s="140"/>
    </row>
    <row r="754" spans="1:11" s="101" customFormat="1" ht="21" customHeight="1">
      <c r="A754" s="92"/>
      <c r="B754" s="93"/>
      <c r="C754" s="126"/>
      <c r="D754" s="137">
        <v>4430</v>
      </c>
      <c r="E754" s="138"/>
      <c r="F754" s="121" t="s">
        <v>39</v>
      </c>
      <c r="G754" s="120">
        <v>12</v>
      </c>
      <c r="H754" s="120">
        <v>0</v>
      </c>
      <c r="I754" s="116">
        <f t="shared" si="28"/>
        <v>0</v>
      </c>
      <c r="J754" s="140" t="s">
        <v>334</v>
      </c>
      <c r="K754" s="140"/>
    </row>
    <row r="755" spans="1:11" s="101" customFormat="1" ht="21" customHeight="1">
      <c r="A755" s="92"/>
      <c r="B755" s="93"/>
      <c r="C755" s="209"/>
      <c r="D755" s="137">
        <v>4440</v>
      </c>
      <c r="E755" s="138"/>
      <c r="F755" s="121" t="s">
        <v>41</v>
      </c>
      <c r="G755" s="120">
        <v>3599</v>
      </c>
      <c r="H755" s="120">
        <v>2690</v>
      </c>
      <c r="I755" s="116">
        <f t="shared" si="28"/>
        <v>74.7429841622673</v>
      </c>
      <c r="J755" s="142" t="s">
        <v>95</v>
      </c>
      <c r="K755" s="142"/>
    </row>
    <row r="756" spans="1:11" s="11" customFormat="1" ht="21" customHeight="1">
      <c r="A756" s="106"/>
      <c r="B756" s="106"/>
      <c r="C756" s="107"/>
      <c r="D756" s="106"/>
      <c r="E756" s="108"/>
      <c r="F756" s="106"/>
      <c r="G756" s="109"/>
      <c r="H756" s="109"/>
      <c r="I756" s="63"/>
      <c r="J756" s="110"/>
      <c r="K756" s="110"/>
    </row>
    <row r="757" spans="1:11" s="87" customFormat="1" ht="21" customHeight="1">
      <c r="A757" s="80" t="s">
        <v>377</v>
      </c>
      <c r="B757" s="80"/>
      <c r="C757" s="111"/>
      <c r="D757" s="80"/>
      <c r="E757" s="112"/>
      <c r="F757" s="80" t="s">
        <v>378</v>
      </c>
      <c r="G757" s="113">
        <f>SUM(G758:G773)/2</f>
        <v>397150</v>
      </c>
      <c r="H757" s="113">
        <f>SUM(H758:H773)/2</f>
        <v>206820</v>
      </c>
      <c r="I757" s="114">
        <f>H757/G757*100</f>
        <v>52.07604179780939</v>
      </c>
      <c r="J757" s="86"/>
      <c r="K757" s="86"/>
    </row>
    <row r="758" spans="1:11" s="99" customFormat="1" ht="21" customHeight="1">
      <c r="A758" s="57"/>
      <c r="B758" s="58"/>
      <c r="C758" s="59">
        <v>85404</v>
      </c>
      <c r="D758" s="58"/>
      <c r="E758" s="60"/>
      <c r="F758" s="57" t="s">
        <v>273</v>
      </c>
      <c r="G758" s="173">
        <f>SUM(G759:G771)</f>
        <v>397000</v>
      </c>
      <c r="H758" s="173">
        <f>SUM(H759:H771)</f>
        <v>206820</v>
      </c>
      <c r="I758" s="89">
        <f>H758/G758*100</f>
        <v>52.09571788413099</v>
      </c>
      <c r="J758" s="90"/>
      <c r="K758" s="90"/>
    </row>
    <row r="759" spans="1:11" s="101" customFormat="1" ht="21" customHeight="1">
      <c r="A759" s="92"/>
      <c r="B759" s="93"/>
      <c r="C759" s="134"/>
      <c r="D759" s="137">
        <v>3020</v>
      </c>
      <c r="E759" s="138"/>
      <c r="F759" s="121" t="s">
        <v>61</v>
      </c>
      <c r="G759" s="123">
        <v>3230</v>
      </c>
      <c r="H759" s="123">
        <v>658</v>
      </c>
      <c r="I759" s="133">
        <f t="shared" si="28"/>
        <v>20.371517027863778</v>
      </c>
      <c r="J759" s="140" t="s">
        <v>379</v>
      </c>
      <c r="K759" s="140"/>
    </row>
    <row r="760" spans="1:11" s="101" customFormat="1" ht="21" customHeight="1">
      <c r="A760" s="92"/>
      <c r="B760" s="93"/>
      <c r="C760" s="126"/>
      <c r="D760" s="93">
        <v>4010</v>
      </c>
      <c r="E760" s="95"/>
      <c r="F760" s="92" t="s">
        <v>78</v>
      </c>
      <c r="G760" s="120">
        <v>267948</v>
      </c>
      <c r="H760" s="120">
        <v>128703</v>
      </c>
      <c r="I760" s="116">
        <f t="shared" si="28"/>
        <v>48.03282726499171</v>
      </c>
      <c r="J760" s="98" t="s">
        <v>79</v>
      </c>
      <c r="K760" s="98"/>
    </row>
    <row r="761" spans="1:11" s="101" customFormat="1" ht="21" customHeight="1">
      <c r="A761" s="92"/>
      <c r="B761" s="93"/>
      <c r="C761" s="126"/>
      <c r="D761" s="137">
        <v>4040</v>
      </c>
      <c r="E761" s="138"/>
      <c r="F761" s="121" t="s">
        <v>23</v>
      </c>
      <c r="G761" s="120">
        <v>18200</v>
      </c>
      <c r="H761" s="120">
        <v>18200</v>
      </c>
      <c r="I761" s="116">
        <f t="shared" si="28"/>
        <v>100</v>
      </c>
      <c r="J761" s="140" t="s">
        <v>98</v>
      </c>
      <c r="K761" s="140"/>
    </row>
    <row r="762" spans="1:11" s="101" customFormat="1" ht="21" customHeight="1">
      <c r="A762" s="92"/>
      <c r="B762" s="93"/>
      <c r="C762" s="126"/>
      <c r="D762" s="137">
        <v>4110</v>
      </c>
      <c r="E762" s="138"/>
      <c r="F762" s="121" t="s">
        <v>25</v>
      </c>
      <c r="G762" s="120">
        <v>48327</v>
      </c>
      <c r="H762" s="120">
        <v>26668</v>
      </c>
      <c r="I762" s="97">
        <f t="shared" si="28"/>
        <v>55.18240321145529</v>
      </c>
      <c r="J762" s="140" t="s">
        <v>81</v>
      </c>
      <c r="K762" s="140"/>
    </row>
    <row r="763" spans="1:11" s="101" customFormat="1" ht="21" customHeight="1">
      <c r="A763" s="92"/>
      <c r="B763" s="93"/>
      <c r="C763" s="126"/>
      <c r="D763" s="137">
        <v>4120</v>
      </c>
      <c r="E763" s="138"/>
      <c r="F763" s="121" t="s">
        <v>26</v>
      </c>
      <c r="G763" s="123">
        <v>6077</v>
      </c>
      <c r="H763" s="123">
        <v>3538</v>
      </c>
      <c r="I763" s="124">
        <f t="shared" si="28"/>
        <v>58.219516208655584</v>
      </c>
      <c r="J763" s="140" t="s">
        <v>82</v>
      </c>
      <c r="K763" s="140"/>
    </row>
    <row r="764" spans="1:11" s="101" customFormat="1" ht="21" customHeight="1">
      <c r="A764" s="92"/>
      <c r="B764" s="93"/>
      <c r="C764" s="126"/>
      <c r="D764" s="137">
        <v>4210</v>
      </c>
      <c r="E764" s="138"/>
      <c r="F764" s="121" t="s">
        <v>27</v>
      </c>
      <c r="G764" s="120">
        <v>16398</v>
      </c>
      <c r="H764" s="120">
        <v>8019</v>
      </c>
      <c r="I764" s="116">
        <f t="shared" si="28"/>
        <v>48.902305159165756</v>
      </c>
      <c r="J764" s="140" t="s">
        <v>341</v>
      </c>
      <c r="K764" s="140"/>
    </row>
    <row r="765" spans="1:11" s="101" customFormat="1" ht="21" customHeight="1">
      <c r="A765" s="92"/>
      <c r="B765" s="93"/>
      <c r="C765" s="126"/>
      <c r="D765" s="137">
        <v>4240</v>
      </c>
      <c r="E765" s="138"/>
      <c r="F765" s="121" t="s">
        <v>29</v>
      </c>
      <c r="G765" s="120">
        <v>400</v>
      </c>
      <c r="H765" s="120">
        <v>0</v>
      </c>
      <c r="I765" s="116">
        <f t="shared" si="28"/>
        <v>0</v>
      </c>
      <c r="J765" s="140" t="s">
        <v>329</v>
      </c>
      <c r="K765" s="140"/>
    </row>
    <row r="766" spans="1:11" s="101" customFormat="1" ht="21" customHeight="1">
      <c r="A766" s="92"/>
      <c r="B766" s="93"/>
      <c r="C766" s="126"/>
      <c r="D766" s="137">
        <v>4260</v>
      </c>
      <c r="E766" s="138"/>
      <c r="F766" s="121" t="s">
        <v>31</v>
      </c>
      <c r="G766" s="120">
        <v>8656</v>
      </c>
      <c r="H766" s="120">
        <v>5136</v>
      </c>
      <c r="I766" s="116">
        <f t="shared" si="28"/>
        <v>59.33456561922365</v>
      </c>
      <c r="J766" s="141" t="s">
        <v>330</v>
      </c>
      <c r="K766" s="141"/>
    </row>
    <row r="767" spans="1:11" s="101" customFormat="1" ht="21" customHeight="1">
      <c r="A767" s="92"/>
      <c r="B767" s="93"/>
      <c r="C767" s="126"/>
      <c r="D767" s="137">
        <v>4270</v>
      </c>
      <c r="E767" s="138"/>
      <c r="F767" s="121" t="s">
        <v>32</v>
      </c>
      <c r="G767" s="120">
        <v>3052</v>
      </c>
      <c r="H767" s="120">
        <v>372</v>
      </c>
      <c r="I767" s="116">
        <f t="shared" si="28"/>
        <v>12.18872870249017</v>
      </c>
      <c r="J767" s="140" t="s">
        <v>331</v>
      </c>
      <c r="K767" s="140"/>
    </row>
    <row r="768" spans="1:11" s="101" customFormat="1" ht="21" customHeight="1">
      <c r="A768" s="92"/>
      <c r="B768" s="93"/>
      <c r="C768" s="126"/>
      <c r="D768" s="137">
        <v>4300</v>
      </c>
      <c r="E768" s="138"/>
      <c r="F768" s="121" t="s">
        <v>332</v>
      </c>
      <c r="G768" s="120">
        <v>8800</v>
      </c>
      <c r="H768" s="120">
        <v>3851</v>
      </c>
      <c r="I768" s="116">
        <f t="shared" si="28"/>
        <v>43.76136363636364</v>
      </c>
      <c r="J768" s="140" t="s">
        <v>376</v>
      </c>
      <c r="K768" s="140"/>
    </row>
    <row r="769" spans="1:11" s="101" customFormat="1" ht="21" customHeight="1">
      <c r="A769" s="92"/>
      <c r="B769" s="93"/>
      <c r="C769" s="126"/>
      <c r="D769" s="137">
        <v>4410</v>
      </c>
      <c r="E769" s="138"/>
      <c r="F769" s="121" t="s">
        <v>71</v>
      </c>
      <c r="G769" s="123">
        <v>250</v>
      </c>
      <c r="H769" s="123">
        <v>0</v>
      </c>
      <c r="I769" s="124">
        <f t="shared" si="28"/>
        <v>0</v>
      </c>
      <c r="J769" s="140" t="s">
        <v>286</v>
      </c>
      <c r="K769" s="140"/>
    </row>
    <row r="770" spans="1:11" s="101" customFormat="1" ht="21" customHeight="1">
      <c r="A770" s="92"/>
      <c r="B770" s="93"/>
      <c r="C770" s="126"/>
      <c r="D770" s="137">
        <v>4430</v>
      </c>
      <c r="E770" s="138"/>
      <c r="F770" s="121" t="s">
        <v>39</v>
      </c>
      <c r="G770" s="120">
        <v>128</v>
      </c>
      <c r="H770" s="120">
        <v>128</v>
      </c>
      <c r="I770" s="116">
        <f t="shared" si="28"/>
        <v>100</v>
      </c>
      <c r="J770" s="142" t="s">
        <v>334</v>
      </c>
      <c r="K770" s="142"/>
    </row>
    <row r="771" spans="1:11" s="101" customFormat="1" ht="21.75" customHeight="1">
      <c r="A771" s="92"/>
      <c r="B771" s="93"/>
      <c r="C771" s="209"/>
      <c r="D771" s="137">
        <v>4440</v>
      </c>
      <c r="E771" s="138"/>
      <c r="F771" s="121" t="s">
        <v>41</v>
      </c>
      <c r="G771" s="120">
        <v>15534</v>
      </c>
      <c r="H771" s="120">
        <v>11547</v>
      </c>
      <c r="I771" s="97">
        <f t="shared" si="28"/>
        <v>74.33371958285052</v>
      </c>
      <c r="J771" s="140" t="s">
        <v>95</v>
      </c>
      <c r="K771" s="140"/>
    </row>
    <row r="772" spans="1:11" s="99" customFormat="1" ht="21" customHeight="1">
      <c r="A772" s="57"/>
      <c r="B772" s="60"/>
      <c r="C772" s="100">
        <v>85446</v>
      </c>
      <c r="D772" s="132"/>
      <c r="E772" s="60"/>
      <c r="F772" s="57" t="s">
        <v>294</v>
      </c>
      <c r="G772" s="88">
        <f>SUM(G773)</f>
        <v>150</v>
      </c>
      <c r="H772" s="88">
        <f>SUM(H773)</f>
        <v>0</v>
      </c>
      <c r="I772" s="89">
        <f t="shared" si="28"/>
        <v>0</v>
      </c>
      <c r="J772" s="144"/>
      <c r="K772" s="144"/>
    </row>
    <row r="773" spans="1:11" s="99" customFormat="1" ht="21" customHeight="1">
      <c r="A773" s="92"/>
      <c r="B773" s="95"/>
      <c r="C773" s="100"/>
      <c r="D773" s="127">
        <v>4300</v>
      </c>
      <c r="E773" s="95"/>
      <c r="F773" s="92" t="s">
        <v>308</v>
      </c>
      <c r="G773" s="96">
        <v>150</v>
      </c>
      <c r="H773" s="96">
        <v>0</v>
      </c>
      <c r="I773" s="97">
        <f t="shared" si="28"/>
        <v>0</v>
      </c>
      <c r="J773" s="142" t="s">
        <v>295</v>
      </c>
      <c r="K773" s="142"/>
    </row>
    <row r="774" spans="1:11" s="119" customFormat="1" ht="21" customHeight="1">
      <c r="A774" s="92"/>
      <c r="B774" s="92"/>
      <c r="C774" s="117"/>
      <c r="D774" s="92"/>
      <c r="E774" s="118"/>
      <c r="F774" s="92"/>
      <c r="G774" s="96"/>
      <c r="H774" s="96"/>
      <c r="I774" s="63"/>
      <c r="J774" s="110"/>
      <c r="K774" s="110"/>
    </row>
    <row r="775" spans="1:11" s="87" customFormat="1" ht="22.5" customHeight="1">
      <c r="A775" s="80" t="s">
        <v>380</v>
      </c>
      <c r="B775" s="80"/>
      <c r="C775" s="111"/>
      <c r="D775" s="80"/>
      <c r="E775" s="112"/>
      <c r="F775" s="80" t="s">
        <v>381</v>
      </c>
      <c r="G775" s="113">
        <f>SUM(G776:G791)/2</f>
        <v>132503</v>
      </c>
      <c r="H775" s="113">
        <f>SUM(H776:H791)/2</f>
        <v>66683</v>
      </c>
      <c r="I775" s="114">
        <f>H775/G775*100</f>
        <v>50.32565300408292</v>
      </c>
      <c r="J775" s="86"/>
      <c r="K775" s="86"/>
    </row>
    <row r="776" spans="1:11" s="99" customFormat="1" ht="21" customHeight="1">
      <c r="A776" s="57"/>
      <c r="B776" s="58"/>
      <c r="C776" s="59">
        <v>85404</v>
      </c>
      <c r="D776" s="58"/>
      <c r="E776" s="60"/>
      <c r="F776" s="57" t="s">
        <v>273</v>
      </c>
      <c r="G776" s="173">
        <f>SUM(G777:G789)</f>
        <v>132403</v>
      </c>
      <c r="H776" s="173">
        <f>SUM(H777:H789)</f>
        <v>66683</v>
      </c>
      <c r="I776" s="63">
        <f>H776/G776*100</f>
        <v>50.363662454778215</v>
      </c>
      <c r="J776" s="90"/>
      <c r="K776" s="90"/>
    </row>
    <row r="777" spans="1:11" s="101" customFormat="1" ht="21" customHeight="1">
      <c r="A777" s="92"/>
      <c r="B777" s="93"/>
      <c r="C777" s="134"/>
      <c r="D777" s="137">
        <v>3020</v>
      </c>
      <c r="E777" s="138"/>
      <c r="F777" s="121" t="s">
        <v>61</v>
      </c>
      <c r="G777" s="120">
        <v>408</v>
      </c>
      <c r="H777" s="120">
        <v>0</v>
      </c>
      <c r="I777" s="116">
        <f t="shared" si="28"/>
        <v>0</v>
      </c>
      <c r="J777" s="140" t="s">
        <v>379</v>
      </c>
      <c r="K777" s="140"/>
    </row>
    <row r="778" spans="1:11" s="101" customFormat="1" ht="21" customHeight="1">
      <c r="A778" s="92"/>
      <c r="B778" s="93"/>
      <c r="C778" s="126"/>
      <c r="D778" s="93">
        <v>4010</v>
      </c>
      <c r="E778" s="95"/>
      <c r="F778" s="92" t="s">
        <v>78</v>
      </c>
      <c r="G778" s="120">
        <v>83790</v>
      </c>
      <c r="H778" s="120">
        <v>40762</v>
      </c>
      <c r="I778" s="116">
        <f t="shared" si="28"/>
        <v>48.647810001193456</v>
      </c>
      <c r="J778" s="98" t="s">
        <v>79</v>
      </c>
      <c r="K778" s="98"/>
    </row>
    <row r="779" spans="1:11" s="101" customFormat="1" ht="21" customHeight="1">
      <c r="A779" s="92"/>
      <c r="B779" s="93"/>
      <c r="C779" s="126"/>
      <c r="D779" s="137">
        <v>4040</v>
      </c>
      <c r="E779" s="138"/>
      <c r="F779" s="121" t="s">
        <v>23</v>
      </c>
      <c r="G779" s="120">
        <v>6109</v>
      </c>
      <c r="H779" s="120">
        <v>6109</v>
      </c>
      <c r="I779" s="116">
        <f t="shared" si="28"/>
        <v>100</v>
      </c>
      <c r="J779" s="140" t="s">
        <v>98</v>
      </c>
      <c r="K779" s="140"/>
    </row>
    <row r="780" spans="1:11" s="101" customFormat="1" ht="21" customHeight="1">
      <c r="A780" s="92"/>
      <c r="B780" s="93"/>
      <c r="C780" s="126"/>
      <c r="D780" s="137">
        <v>4110</v>
      </c>
      <c r="E780" s="138"/>
      <c r="F780" s="121" t="s">
        <v>25</v>
      </c>
      <c r="G780" s="120">
        <v>15050</v>
      </c>
      <c r="H780" s="120">
        <v>8376</v>
      </c>
      <c r="I780" s="116">
        <f t="shared" si="28"/>
        <v>55.65448504983389</v>
      </c>
      <c r="J780" s="140" t="s">
        <v>81</v>
      </c>
      <c r="K780" s="140"/>
    </row>
    <row r="781" spans="1:11" s="101" customFormat="1" ht="21" customHeight="1">
      <c r="A781" s="92"/>
      <c r="B781" s="93"/>
      <c r="C781" s="126"/>
      <c r="D781" s="137">
        <v>4120</v>
      </c>
      <c r="E781" s="138"/>
      <c r="F781" s="121" t="s">
        <v>26</v>
      </c>
      <c r="G781" s="120">
        <v>1893</v>
      </c>
      <c r="H781" s="120">
        <v>1142</v>
      </c>
      <c r="I781" s="116">
        <f t="shared" si="28"/>
        <v>60.32752245113576</v>
      </c>
      <c r="J781" s="140" t="s">
        <v>82</v>
      </c>
      <c r="K781" s="140"/>
    </row>
    <row r="782" spans="1:11" s="101" customFormat="1" ht="21" customHeight="1">
      <c r="A782" s="92"/>
      <c r="B782" s="93"/>
      <c r="C782" s="126"/>
      <c r="D782" s="137">
        <v>4210</v>
      </c>
      <c r="E782" s="138"/>
      <c r="F782" s="121" t="s">
        <v>27</v>
      </c>
      <c r="G782" s="120">
        <v>3940</v>
      </c>
      <c r="H782" s="120">
        <v>1780</v>
      </c>
      <c r="I782" s="116">
        <f t="shared" si="28"/>
        <v>45.17766497461929</v>
      </c>
      <c r="J782" s="140" t="s">
        <v>345</v>
      </c>
      <c r="K782" s="140"/>
    </row>
    <row r="783" spans="1:11" s="101" customFormat="1" ht="21" customHeight="1">
      <c r="A783" s="92"/>
      <c r="B783" s="93"/>
      <c r="C783" s="126"/>
      <c r="D783" s="137">
        <v>4240</v>
      </c>
      <c r="E783" s="138"/>
      <c r="F783" s="121" t="s">
        <v>29</v>
      </c>
      <c r="G783" s="120">
        <v>680</v>
      </c>
      <c r="H783" s="120">
        <v>183</v>
      </c>
      <c r="I783" s="97">
        <f t="shared" si="28"/>
        <v>26.91176470588235</v>
      </c>
      <c r="J783" s="140" t="s">
        <v>329</v>
      </c>
      <c r="K783" s="140"/>
    </row>
    <row r="784" spans="1:11" s="101" customFormat="1" ht="21" customHeight="1">
      <c r="A784" s="92"/>
      <c r="B784" s="93"/>
      <c r="C784" s="126"/>
      <c r="D784" s="137">
        <v>4260</v>
      </c>
      <c r="E784" s="138"/>
      <c r="F784" s="121" t="s">
        <v>31</v>
      </c>
      <c r="G784" s="120">
        <v>7070</v>
      </c>
      <c r="H784" s="120">
        <v>2786</v>
      </c>
      <c r="I784" s="116">
        <f aca="true" t="shared" si="29" ref="I784:I839">H784/G784*100</f>
        <v>39.40594059405941</v>
      </c>
      <c r="J784" s="141" t="s">
        <v>330</v>
      </c>
      <c r="K784" s="141"/>
    </row>
    <row r="785" spans="1:11" s="101" customFormat="1" ht="21" customHeight="1">
      <c r="A785" s="92"/>
      <c r="B785" s="93"/>
      <c r="C785" s="126"/>
      <c r="D785" s="137">
        <v>4270</v>
      </c>
      <c r="E785" s="138"/>
      <c r="F785" s="121" t="s">
        <v>32</v>
      </c>
      <c r="G785" s="120">
        <v>3180</v>
      </c>
      <c r="H785" s="120">
        <v>107</v>
      </c>
      <c r="I785" s="116">
        <f t="shared" si="29"/>
        <v>3.3647798742138364</v>
      </c>
      <c r="J785" s="140" t="s">
        <v>331</v>
      </c>
      <c r="K785" s="140"/>
    </row>
    <row r="786" spans="1:11" s="101" customFormat="1" ht="21" customHeight="1">
      <c r="A786" s="92"/>
      <c r="B786" s="93"/>
      <c r="C786" s="126"/>
      <c r="D786" s="137">
        <v>4300</v>
      </c>
      <c r="E786" s="138"/>
      <c r="F786" s="121" t="s">
        <v>332</v>
      </c>
      <c r="G786" s="120">
        <v>4947</v>
      </c>
      <c r="H786" s="120">
        <v>1500</v>
      </c>
      <c r="I786" s="116">
        <f t="shared" si="29"/>
        <v>30.321406913280775</v>
      </c>
      <c r="J786" s="140" t="s">
        <v>333</v>
      </c>
      <c r="K786" s="140"/>
    </row>
    <row r="787" spans="1:11" s="101" customFormat="1" ht="21" customHeight="1">
      <c r="A787" s="92"/>
      <c r="B787" s="93"/>
      <c r="C787" s="126"/>
      <c r="D787" s="137">
        <v>4410</v>
      </c>
      <c r="E787" s="138"/>
      <c r="F787" s="121" t="s">
        <v>71</v>
      </c>
      <c r="G787" s="120">
        <v>30</v>
      </c>
      <c r="H787" s="120">
        <v>0</v>
      </c>
      <c r="I787" s="116">
        <f t="shared" si="29"/>
        <v>0</v>
      </c>
      <c r="J787" s="140" t="s">
        <v>286</v>
      </c>
      <c r="K787" s="140"/>
    </row>
    <row r="788" spans="1:11" s="101" customFormat="1" ht="21" customHeight="1">
      <c r="A788" s="92"/>
      <c r="B788" s="93"/>
      <c r="C788" s="126"/>
      <c r="D788" s="137">
        <v>4430</v>
      </c>
      <c r="E788" s="138"/>
      <c r="F788" s="121" t="s">
        <v>39</v>
      </c>
      <c r="G788" s="120">
        <v>30</v>
      </c>
      <c r="H788" s="120">
        <v>0</v>
      </c>
      <c r="I788" s="116">
        <f t="shared" si="29"/>
        <v>0</v>
      </c>
      <c r="J788" s="140" t="s">
        <v>334</v>
      </c>
      <c r="K788" s="140"/>
    </row>
    <row r="789" spans="1:11" s="101" customFormat="1" ht="21" customHeight="1">
      <c r="A789" s="92"/>
      <c r="B789" s="93"/>
      <c r="C789" s="209"/>
      <c r="D789" s="137">
        <v>4440</v>
      </c>
      <c r="E789" s="138"/>
      <c r="F789" s="121" t="s">
        <v>41</v>
      </c>
      <c r="G789" s="120">
        <v>5276</v>
      </c>
      <c r="H789" s="120">
        <v>3938</v>
      </c>
      <c r="I789" s="97">
        <f t="shared" si="29"/>
        <v>74.6398786959818</v>
      </c>
      <c r="J789" s="140" t="s">
        <v>95</v>
      </c>
      <c r="K789" s="140"/>
    </row>
    <row r="790" spans="1:11" s="99" customFormat="1" ht="21" customHeight="1">
      <c r="A790" s="57"/>
      <c r="B790" s="60"/>
      <c r="C790" s="100">
        <v>85446</v>
      </c>
      <c r="D790" s="132"/>
      <c r="E790" s="60"/>
      <c r="F790" s="57" t="s">
        <v>294</v>
      </c>
      <c r="G790" s="88">
        <f>SUM(G791)</f>
        <v>100</v>
      </c>
      <c r="H790" s="88">
        <f>SUM(H791)</f>
        <v>0</v>
      </c>
      <c r="I790" s="89">
        <f t="shared" si="29"/>
        <v>0</v>
      </c>
      <c r="J790" s="144"/>
      <c r="K790" s="144"/>
    </row>
    <row r="791" spans="1:11" s="99" customFormat="1" ht="21" customHeight="1">
      <c r="A791" s="92"/>
      <c r="B791" s="95"/>
      <c r="C791" s="100"/>
      <c r="D791" s="127">
        <v>4300</v>
      </c>
      <c r="E791" s="95"/>
      <c r="F791" s="92" t="s">
        <v>308</v>
      </c>
      <c r="G791" s="96">
        <v>100</v>
      </c>
      <c r="H791" s="96">
        <v>0</v>
      </c>
      <c r="I791" s="97">
        <f t="shared" si="29"/>
        <v>0</v>
      </c>
      <c r="J791" s="142" t="s">
        <v>295</v>
      </c>
      <c r="K791" s="142"/>
    </row>
    <row r="792" spans="1:11" s="119" customFormat="1" ht="21" customHeight="1">
      <c r="A792" s="92"/>
      <c r="B792" s="92"/>
      <c r="C792" s="117"/>
      <c r="D792" s="92"/>
      <c r="E792" s="118"/>
      <c r="F792" s="92"/>
      <c r="G792" s="96"/>
      <c r="H792" s="96"/>
      <c r="I792" s="63"/>
      <c r="J792" s="110"/>
      <c r="K792" s="110"/>
    </row>
    <row r="793" spans="1:11" s="87" customFormat="1" ht="22.5" customHeight="1">
      <c r="A793" s="80" t="s">
        <v>382</v>
      </c>
      <c r="B793" s="80"/>
      <c r="C793" s="111"/>
      <c r="D793" s="80"/>
      <c r="E793" s="112"/>
      <c r="F793" s="80" t="s">
        <v>383</v>
      </c>
      <c r="G793" s="113">
        <f>SUM(G794:G809)/2</f>
        <v>472856</v>
      </c>
      <c r="H793" s="113">
        <f>SUM(H794:H809)/2</f>
        <v>250909</v>
      </c>
      <c r="I793" s="114">
        <f>H793/G793*100</f>
        <v>53.06245453161216</v>
      </c>
      <c r="J793" s="86"/>
      <c r="K793" s="86"/>
    </row>
    <row r="794" spans="1:11" s="99" customFormat="1" ht="21" customHeight="1">
      <c r="A794" s="57"/>
      <c r="B794" s="58"/>
      <c r="C794" s="59">
        <v>85404</v>
      </c>
      <c r="D794" s="58"/>
      <c r="E794" s="60"/>
      <c r="F794" s="57" t="s">
        <v>273</v>
      </c>
      <c r="G794" s="173">
        <f>SUM(G795:G807)</f>
        <v>472556</v>
      </c>
      <c r="H794" s="173">
        <f>SUM(H795:H807)</f>
        <v>250909</v>
      </c>
      <c r="I794" s="63">
        <f>H794/G794*100</f>
        <v>53.0961409864651</v>
      </c>
      <c r="J794" s="90"/>
      <c r="K794" s="90"/>
    </row>
    <row r="795" spans="1:11" s="101" customFormat="1" ht="21" customHeight="1">
      <c r="A795" s="92"/>
      <c r="B795" s="93"/>
      <c r="C795" s="134"/>
      <c r="D795" s="137">
        <v>3020</v>
      </c>
      <c r="E795" s="138"/>
      <c r="F795" s="121" t="s">
        <v>61</v>
      </c>
      <c r="G795" s="120">
        <v>2885</v>
      </c>
      <c r="H795" s="120">
        <v>502</v>
      </c>
      <c r="I795" s="116">
        <f t="shared" si="29"/>
        <v>17.40034662045061</v>
      </c>
      <c r="J795" s="140" t="s">
        <v>328</v>
      </c>
      <c r="K795" s="140"/>
    </row>
    <row r="796" spans="1:11" s="101" customFormat="1" ht="22.5" customHeight="1">
      <c r="A796" s="92"/>
      <c r="B796" s="93"/>
      <c r="C796" s="126"/>
      <c r="D796" s="93">
        <v>4010</v>
      </c>
      <c r="E796" s="95"/>
      <c r="F796" s="92" t="s">
        <v>78</v>
      </c>
      <c r="G796" s="120">
        <v>315685</v>
      </c>
      <c r="H796" s="120">
        <v>157532</v>
      </c>
      <c r="I796" s="116">
        <f t="shared" si="29"/>
        <v>49.9016424600472</v>
      </c>
      <c r="J796" s="98" t="s">
        <v>79</v>
      </c>
      <c r="K796" s="98"/>
    </row>
    <row r="797" spans="1:11" s="101" customFormat="1" ht="21" customHeight="1">
      <c r="A797" s="92"/>
      <c r="B797" s="93"/>
      <c r="C797" s="126"/>
      <c r="D797" s="137">
        <v>4040</v>
      </c>
      <c r="E797" s="138"/>
      <c r="F797" s="121" t="s">
        <v>23</v>
      </c>
      <c r="G797" s="120">
        <v>23698</v>
      </c>
      <c r="H797" s="120">
        <v>22624</v>
      </c>
      <c r="I797" s="116">
        <f t="shared" si="29"/>
        <v>95.46797198075787</v>
      </c>
      <c r="J797" s="140" t="s">
        <v>98</v>
      </c>
      <c r="K797" s="140"/>
    </row>
    <row r="798" spans="1:11" s="101" customFormat="1" ht="21" customHeight="1">
      <c r="A798" s="92"/>
      <c r="B798" s="93"/>
      <c r="C798" s="126"/>
      <c r="D798" s="137">
        <v>4110</v>
      </c>
      <c r="E798" s="138"/>
      <c r="F798" s="121" t="s">
        <v>25</v>
      </c>
      <c r="G798" s="120">
        <v>56816</v>
      </c>
      <c r="H798" s="120">
        <v>29930</v>
      </c>
      <c r="I798" s="116">
        <f t="shared" si="29"/>
        <v>52.67882286679808</v>
      </c>
      <c r="J798" s="140" t="s">
        <v>81</v>
      </c>
      <c r="K798" s="140"/>
    </row>
    <row r="799" spans="1:11" s="101" customFormat="1" ht="21" customHeight="1">
      <c r="A799" s="92"/>
      <c r="B799" s="93"/>
      <c r="C799" s="126"/>
      <c r="D799" s="137">
        <v>4120</v>
      </c>
      <c r="E799" s="138"/>
      <c r="F799" s="121" t="s">
        <v>26</v>
      </c>
      <c r="G799" s="120">
        <v>7145</v>
      </c>
      <c r="H799" s="120">
        <v>4148</v>
      </c>
      <c r="I799" s="116">
        <f t="shared" si="29"/>
        <v>58.054583624912524</v>
      </c>
      <c r="J799" s="140" t="s">
        <v>82</v>
      </c>
      <c r="K799" s="140"/>
    </row>
    <row r="800" spans="1:11" s="101" customFormat="1" ht="21" customHeight="1">
      <c r="A800" s="92"/>
      <c r="B800" s="93"/>
      <c r="C800" s="126"/>
      <c r="D800" s="137">
        <v>4210</v>
      </c>
      <c r="E800" s="138"/>
      <c r="F800" s="121" t="s">
        <v>27</v>
      </c>
      <c r="G800" s="123">
        <v>6100</v>
      </c>
      <c r="H800" s="123">
        <v>2560</v>
      </c>
      <c r="I800" s="124">
        <f t="shared" si="29"/>
        <v>41.967213114754095</v>
      </c>
      <c r="J800" s="140" t="s">
        <v>100</v>
      </c>
      <c r="K800" s="140"/>
    </row>
    <row r="801" spans="1:11" s="101" customFormat="1" ht="21" customHeight="1">
      <c r="A801" s="92"/>
      <c r="B801" s="93"/>
      <c r="C801" s="126"/>
      <c r="D801" s="137">
        <v>4240</v>
      </c>
      <c r="E801" s="138"/>
      <c r="F801" s="121" t="s">
        <v>29</v>
      </c>
      <c r="G801" s="120">
        <v>1400</v>
      </c>
      <c r="H801" s="120">
        <v>0</v>
      </c>
      <c r="I801" s="116">
        <f t="shared" si="29"/>
        <v>0</v>
      </c>
      <c r="J801" s="140" t="s">
        <v>329</v>
      </c>
      <c r="K801" s="140"/>
    </row>
    <row r="802" spans="1:11" s="101" customFormat="1" ht="21" customHeight="1">
      <c r="A802" s="92"/>
      <c r="B802" s="93"/>
      <c r="C802" s="126"/>
      <c r="D802" s="137">
        <v>4260</v>
      </c>
      <c r="E802" s="138"/>
      <c r="F802" s="121" t="s">
        <v>31</v>
      </c>
      <c r="G802" s="120">
        <v>19000</v>
      </c>
      <c r="H802" s="120">
        <v>13104</v>
      </c>
      <c r="I802" s="116">
        <f t="shared" si="29"/>
        <v>68.96842105263158</v>
      </c>
      <c r="J802" s="141" t="s">
        <v>119</v>
      </c>
      <c r="K802" s="141"/>
    </row>
    <row r="803" spans="1:11" s="101" customFormat="1" ht="21" customHeight="1">
      <c r="A803" s="92"/>
      <c r="B803" s="93"/>
      <c r="C803" s="126"/>
      <c r="D803" s="137">
        <v>4270</v>
      </c>
      <c r="E803" s="138"/>
      <c r="F803" s="121" t="s">
        <v>32</v>
      </c>
      <c r="G803" s="120">
        <v>4020</v>
      </c>
      <c r="H803" s="120">
        <v>730</v>
      </c>
      <c r="I803" s="116">
        <f t="shared" si="29"/>
        <v>18.1592039800995</v>
      </c>
      <c r="J803" s="140" t="s">
        <v>331</v>
      </c>
      <c r="K803" s="140"/>
    </row>
    <row r="804" spans="1:11" s="101" customFormat="1" ht="21" customHeight="1">
      <c r="A804" s="92"/>
      <c r="B804" s="93"/>
      <c r="C804" s="126"/>
      <c r="D804" s="137">
        <v>4300</v>
      </c>
      <c r="E804" s="138"/>
      <c r="F804" s="121" t="s">
        <v>332</v>
      </c>
      <c r="G804" s="120">
        <v>16821</v>
      </c>
      <c r="H804" s="120">
        <v>5895</v>
      </c>
      <c r="I804" s="116">
        <f t="shared" si="29"/>
        <v>35.045478865703586</v>
      </c>
      <c r="J804" s="140" t="s">
        <v>384</v>
      </c>
      <c r="K804" s="140"/>
    </row>
    <row r="805" spans="1:11" s="101" customFormat="1" ht="21" customHeight="1">
      <c r="A805" s="92"/>
      <c r="B805" s="93"/>
      <c r="C805" s="126"/>
      <c r="D805" s="137">
        <v>4410</v>
      </c>
      <c r="E805" s="138"/>
      <c r="F805" s="121" t="s">
        <v>71</v>
      </c>
      <c r="G805" s="120">
        <v>300</v>
      </c>
      <c r="H805" s="120">
        <v>0</v>
      </c>
      <c r="I805" s="97">
        <f t="shared" si="29"/>
        <v>0</v>
      </c>
      <c r="J805" s="140" t="s">
        <v>286</v>
      </c>
      <c r="K805" s="140"/>
    </row>
    <row r="806" spans="1:11" s="101" customFormat="1" ht="21" customHeight="1">
      <c r="A806" s="92"/>
      <c r="B806" s="93"/>
      <c r="C806" s="126"/>
      <c r="D806" s="137">
        <v>4430</v>
      </c>
      <c r="E806" s="138"/>
      <c r="F806" s="121" t="s">
        <v>39</v>
      </c>
      <c r="G806" s="123">
        <v>45</v>
      </c>
      <c r="H806" s="123">
        <v>0</v>
      </c>
      <c r="I806" s="124">
        <f t="shared" si="29"/>
        <v>0</v>
      </c>
      <c r="J806" s="140" t="s">
        <v>334</v>
      </c>
      <c r="K806" s="140"/>
    </row>
    <row r="807" spans="1:11" s="101" customFormat="1" ht="21" customHeight="1">
      <c r="A807" s="92"/>
      <c r="B807" s="95"/>
      <c r="C807" s="126"/>
      <c r="D807" s="227">
        <v>4440</v>
      </c>
      <c r="E807" s="138"/>
      <c r="F807" s="121" t="s">
        <v>41</v>
      </c>
      <c r="G807" s="120">
        <v>18641</v>
      </c>
      <c r="H807" s="120">
        <v>13884</v>
      </c>
      <c r="I807" s="97">
        <f t="shared" si="29"/>
        <v>74.48098277989378</v>
      </c>
      <c r="J807" s="140" t="s">
        <v>95</v>
      </c>
      <c r="K807" s="140"/>
    </row>
    <row r="808" spans="1:11" s="99" customFormat="1" ht="21" customHeight="1">
      <c r="A808" s="57"/>
      <c r="B808" s="60"/>
      <c r="C808" s="100">
        <v>85446</v>
      </c>
      <c r="D808" s="132"/>
      <c r="E808" s="60"/>
      <c r="F808" s="57" t="s">
        <v>294</v>
      </c>
      <c r="G808" s="88">
        <f>SUM(G809)</f>
        <v>300</v>
      </c>
      <c r="H808" s="88">
        <f>SUM(H809)</f>
        <v>0</v>
      </c>
      <c r="I808" s="89">
        <f t="shared" si="29"/>
        <v>0</v>
      </c>
      <c r="J808" s="144"/>
      <c r="K808" s="144"/>
    </row>
    <row r="809" spans="1:11" s="99" customFormat="1" ht="21" customHeight="1">
      <c r="A809" s="92"/>
      <c r="B809" s="95"/>
      <c r="C809" s="100"/>
      <c r="D809" s="127">
        <v>4300</v>
      </c>
      <c r="E809" s="95"/>
      <c r="F809" s="92" t="s">
        <v>308</v>
      </c>
      <c r="G809" s="96">
        <v>300</v>
      </c>
      <c r="H809" s="96">
        <v>0</v>
      </c>
      <c r="I809" s="97">
        <f t="shared" si="29"/>
        <v>0</v>
      </c>
      <c r="J809" s="142" t="s">
        <v>295</v>
      </c>
      <c r="K809" s="142"/>
    </row>
    <row r="810" spans="1:11" s="119" customFormat="1" ht="21" customHeight="1">
      <c r="A810" s="92"/>
      <c r="B810" s="92"/>
      <c r="C810" s="117"/>
      <c r="D810" s="92"/>
      <c r="E810" s="118"/>
      <c r="F810" s="92"/>
      <c r="G810" s="96"/>
      <c r="H810" s="96"/>
      <c r="I810" s="63"/>
      <c r="J810" s="110"/>
      <c r="K810" s="110"/>
    </row>
    <row r="811" spans="1:11" s="87" customFormat="1" ht="21" customHeight="1">
      <c r="A811" s="80" t="s">
        <v>385</v>
      </c>
      <c r="B811" s="80"/>
      <c r="C811" s="111"/>
      <c r="D811" s="80"/>
      <c r="E811" s="112"/>
      <c r="F811" s="80" t="s">
        <v>386</v>
      </c>
      <c r="G811" s="113">
        <f>SUM(G812:G828)/2</f>
        <v>223219</v>
      </c>
      <c r="H811" s="113">
        <f>SUM(H812:H828)/2</f>
        <v>120376</v>
      </c>
      <c r="I811" s="114">
        <f>H811/G811*100</f>
        <v>53.927309055232755</v>
      </c>
      <c r="J811" s="86"/>
      <c r="K811" s="86"/>
    </row>
    <row r="812" spans="1:11" s="99" customFormat="1" ht="21" customHeight="1">
      <c r="A812" s="57"/>
      <c r="B812" s="58"/>
      <c r="C812" s="59">
        <v>85404</v>
      </c>
      <c r="D812" s="58"/>
      <c r="E812" s="60"/>
      <c r="F812" s="57" t="s">
        <v>273</v>
      </c>
      <c r="G812" s="173">
        <f>SUM(G813:G826)</f>
        <v>223119</v>
      </c>
      <c r="H812" s="173">
        <f>SUM(H813:H826)</f>
        <v>120376</v>
      </c>
      <c r="I812" s="63">
        <f>H812/G812*100</f>
        <v>53.95147880727325</v>
      </c>
      <c r="J812" s="90"/>
      <c r="K812" s="90"/>
    </row>
    <row r="813" spans="1:11" s="101" customFormat="1" ht="21" customHeight="1">
      <c r="A813" s="92"/>
      <c r="B813" s="93"/>
      <c r="C813" s="134"/>
      <c r="D813" s="137">
        <v>3020</v>
      </c>
      <c r="E813" s="138"/>
      <c r="F813" s="121" t="s">
        <v>61</v>
      </c>
      <c r="G813" s="120">
        <v>1197</v>
      </c>
      <c r="H813" s="120">
        <v>146</v>
      </c>
      <c r="I813" s="116">
        <f t="shared" si="29"/>
        <v>12.197159565580618</v>
      </c>
      <c r="J813" s="140" t="s">
        <v>328</v>
      </c>
      <c r="K813" s="140"/>
    </row>
    <row r="814" spans="1:11" s="101" customFormat="1" ht="21" customHeight="1">
      <c r="A814" s="92"/>
      <c r="B814" s="93"/>
      <c r="C814" s="126"/>
      <c r="D814" s="93">
        <v>4010</v>
      </c>
      <c r="E814" s="95"/>
      <c r="F814" s="92" t="s">
        <v>78</v>
      </c>
      <c r="G814" s="120">
        <v>132723</v>
      </c>
      <c r="H814" s="120">
        <v>61464</v>
      </c>
      <c r="I814" s="116">
        <f t="shared" si="29"/>
        <v>46.309983951538165</v>
      </c>
      <c r="J814" s="98" t="s">
        <v>79</v>
      </c>
      <c r="K814" s="98"/>
    </row>
    <row r="815" spans="1:11" s="101" customFormat="1" ht="21" customHeight="1">
      <c r="A815" s="92"/>
      <c r="B815" s="93"/>
      <c r="C815" s="126"/>
      <c r="D815" s="137">
        <v>4040</v>
      </c>
      <c r="E815" s="138"/>
      <c r="F815" s="121" t="s">
        <v>23</v>
      </c>
      <c r="G815" s="120">
        <v>9311</v>
      </c>
      <c r="H815" s="120">
        <v>9311</v>
      </c>
      <c r="I815" s="116">
        <f t="shared" si="29"/>
        <v>100</v>
      </c>
      <c r="J815" s="140" t="s">
        <v>98</v>
      </c>
      <c r="K815" s="140"/>
    </row>
    <row r="816" spans="1:11" s="101" customFormat="1" ht="21" customHeight="1">
      <c r="A816" s="92"/>
      <c r="B816" s="93"/>
      <c r="C816" s="126"/>
      <c r="D816" s="137">
        <v>4110</v>
      </c>
      <c r="E816" s="138"/>
      <c r="F816" s="121" t="s">
        <v>25</v>
      </c>
      <c r="G816" s="120">
        <v>23779</v>
      </c>
      <c r="H816" s="120">
        <v>12008</v>
      </c>
      <c r="I816" s="116">
        <f t="shared" si="29"/>
        <v>50.498338870431894</v>
      </c>
      <c r="J816" s="140" t="s">
        <v>81</v>
      </c>
      <c r="K816" s="140"/>
    </row>
    <row r="817" spans="1:11" s="101" customFormat="1" ht="21" customHeight="1">
      <c r="A817" s="92"/>
      <c r="B817" s="93"/>
      <c r="C817" s="126"/>
      <c r="D817" s="137">
        <v>4120</v>
      </c>
      <c r="E817" s="138"/>
      <c r="F817" s="121" t="s">
        <v>26</v>
      </c>
      <c r="G817" s="120">
        <v>2990</v>
      </c>
      <c r="H817" s="120">
        <v>1657</v>
      </c>
      <c r="I817" s="116">
        <f t="shared" si="29"/>
        <v>55.4180602006689</v>
      </c>
      <c r="J817" s="140" t="s">
        <v>82</v>
      </c>
      <c r="K817" s="140"/>
    </row>
    <row r="818" spans="1:11" s="101" customFormat="1" ht="21" customHeight="1">
      <c r="A818" s="92"/>
      <c r="B818" s="93"/>
      <c r="C818" s="126"/>
      <c r="D818" s="137">
        <v>4210</v>
      </c>
      <c r="E818" s="138"/>
      <c r="F818" s="121" t="s">
        <v>27</v>
      </c>
      <c r="G818" s="120">
        <v>3630</v>
      </c>
      <c r="H818" s="120">
        <v>2855</v>
      </c>
      <c r="I818" s="97">
        <f t="shared" si="29"/>
        <v>78.65013774104683</v>
      </c>
      <c r="J818" s="140" t="s">
        <v>100</v>
      </c>
      <c r="K818" s="140"/>
    </row>
    <row r="819" spans="1:11" s="101" customFormat="1" ht="21" customHeight="1">
      <c r="A819" s="92"/>
      <c r="B819" s="93"/>
      <c r="C819" s="126"/>
      <c r="D819" s="137">
        <v>4240</v>
      </c>
      <c r="E819" s="138"/>
      <c r="F819" s="121" t="s">
        <v>29</v>
      </c>
      <c r="G819" s="123">
        <v>200</v>
      </c>
      <c r="H819" s="123">
        <v>75</v>
      </c>
      <c r="I819" s="133">
        <f t="shared" si="29"/>
        <v>37.5</v>
      </c>
      <c r="J819" s="140" t="s">
        <v>329</v>
      </c>
      <c r="K819" s="140"/>
    </row>
    <row r="820" spans="1:11" s="101" customFormat="1" ht="21" customHeight="1">
      <c r="A820" s="92"/>
      <c r="B820" s="93"/>
      <c r="C820" s="126"/>
      <c r="D820" s="137">
        <v>4260</v>
      </c>
      <c r="E820" s="138"/>
      <c r="F820" s="121" t="s">
        <v>31</v>
      </c>
      <c r="G820" s="120">
        <v>29000</v>
      </c>
      <c r="H820" s="120">
        <v>23137</v>
      </c>
      <c r="I820" s="116">
        <f t="shared" si="29"/>
        <v>79.78275862068965</v>
      </c>
      <c r="J820" s="141" t="s">
        <v>330</v>
      </c>
      <c r="K820" s="141"/>
    </row>
    <row r="821" spans="1:11" s="101" customFormat="1" ht="21" customHeight="1">
      <c r="A821" s="92"/>
      <c r="B821" s="95"/>
      <c r="C821" s="126"/>
      <c r="D821" s="227">
        <v>4270</v>
      </c>
      <c r="E821" s="138"/>
      <c r="F821" s="121" t="s">
        <v>32</v>
      </c>
      <c r="G821" s="120">
        <v>4640</v>
      </c>
      <c r="H821" s="120">
        <v>1033</v>
      </c>
      <c r="I821" s="97">
        <f t="shared" si="29"/>
        <v>22.262931034482758</v>
      </c>
      <c r="J821" s="140" t="s">
        <v>387</v>
      </c>
      <c r="K821" s="140"/>
    </row>
    <row r="822" spans="1:11" s="101" customFormat="1" ht="21" customHeight="1">
      <c r="A822" s="92"/>
      <c r="B822" s="93"/>
      <c r="C822" s="126"/>
      <c r="D822" s="137">
        <v>4300</v>
      </c>
      <c r="E822" s="138"/>
      <c r="F822" s="121" t="s">
        <v>332</v>
      </c>
      <c r="G822" s="120">
        <v>5929</v>
      </c>
      <c r="H822" s="120">
        <v>1666</v>
      </c>
      <c r="I822" s="116">
        <f t="shared" si="29"/>
        <v>28.09917355371901</v>
      </c>
      <c r="J822" s="140" t="s">
        <v>333</v>
      </c>
      <c r="K822" s="140"/>
    </row>
    <row r="823" spans="1:11" s="101" customFormat="1" ht="21" customHeight="1">
      <c r="A823" s="92"/>
      <c r="B823" s="93"/>
      <c r="C823" s="126"/>
      <c r="D823" s="137">
        <v>4410</v>
      </c>
      <c r="E823" s="138"/>
      <c r="F823" s="121" t="s">
        <v>71</v>
      </c>
      <c r="G823" s="120">
        <v>100</v>
      </c>
      <c r="H823" s="120">
        <v>0</v>
      </c>
      <c r="I823" s="116">
        <f t="shared" si="29"/>
        <v>0</v>
      </c>
      <c r="J823" s="140" t="s">
        <v>286</v>
      </c>
      <c r="K823" s="140"/>
    </row>
    <row r="824" spans="1:11" s="101" customFormat="1" ht="21" customHeight="1">
      <c r="A824" s="92"/>
      <c r="B824" s="93"/>
      <c r="C824" s="126"/>
      <c r="D824" s="137">
        <v>4430</v>
      </c>
      <c r="E824" s="138"/>
      <c r="F824" s="121" t="s">
        <v>39</v>
      </c>
      <c r="G824" s="120">
        <v>1295</v>
      </c>
      <c r="H824" s="120">
        <v>668</v>
      </c>
      <c r="I824" s="97">
        <f t="shared" si="29"/>
        <v>51.58301158301158</v>
      </c>
      <c r="J824" s="140" t="s">
        <v>334</v>
      </c>
      <c r="K824" s="140"/>
    </row>
    <row r="825" spans="1:11" s="101" customFormat="1" ht="21" customHeight="1">
      <c r="A825" s="92"/>
      <c r="B825" s="93"/>
      <c r="C825" s="209"/>
      <c r="D825" s="137">
        <v>4440</v>
      </c>
      <c r="E825" s="138"/>
      <c r="F825" s="121" t="s">
        <v>41</v>
      </c>
      <c r="G825" s="120">
        <v>7682</v>
      </c>
      <c r="H825" s="120">
        <v>5713</v>
      </c>
      <c r="I825" s="97">
        <f t="shared" si="29"/>
        <v>74.36865399635512</v>
      </c>
      <c r="J825" s="140" t="s">
        <v>95</v>
      </c>
      <c r="K825" s="140"/>
    </row>
    <row r="826" spans="1:11" s="101" customFormat="1" ht="21" customHeight="1">
      <c r="A826" s="92"/>
      <c r="B826" s="95"/>
      <c r="C826" s="126"/>
      <c r="D826" s="227">
        <v>4480</v>
      </c>
      <c r="E826" s="138"/>
      <c r="F826" s="121" t="s">
        <v>43</v>
      </c>
      <c r="G826" s="120">
        <v>643</v>
      </c>
      <c r="H826" s="120">
        <v>643</v>
      </c>
      <c r="I826" s="97">
        <f t="shared" si="29"/>
        <v>100</v>
      </c>
      <c r="J826" s="140" t="s">
        <v>388</v>
      </c>
      <c r="K826" s="140"/>
    </row>
    <row r="827" spans="1:11" s="99" customFormat="1" ht="21" customHeight="1">
      <c r="A827" s="57"/>
      <c r="B827" s="60"/>
      <c r="C827" s="100">
        <v>85446</v>
      </c>
      <c r="D827" s="132"/>
      <c r="E827" s="60"/>
      <c r="F827" s="57" t="s">
        <v>294</v>
      </c>
      <c r="G827" s="88">
        <f>SUM(G828)</f>
        <v>100</v>
      </c>
      <c r="H827" s="88">
        <f>SUM(H828)</f>
        <v>0</v>
      </c>
      <c r="I827" s="89">
        <f t="shared" si="29"/>
        <v>0</v>
      </c>
      <c r="J827" s="144"/>
      <c r="K827" s="144"/>
    </row>
    <row r="828" spans="1:11" s="99" customFormat="1" ht="21" customHeight="1">
      <c r="A828" s="92"/>
      <c r="B828" s="95"/>
      <c r="C828" s="100"/>
      <c r="D828" s="127">
        <v>4300</v>
      </c>
      <c r="E828" s="95"/>
      <c r="F828" s="92" t="s">
        <v>308</v>
      </c>
      <c r="G828" s="96">
        <v>100</v>
      </c>
      <c r="H828" s="96">
        <v>0</v>
      </c>
      <c r="I828" s="97">
        <f t="shared" si="29"/>
        <v>0</v>
      </c>
      <c r="J828" s="142" t="s">
        <v>295</v>
      </c>
      <c r="K828" s="142"/>
    </row>
    <row r="829" spans="1:11" s="119" customFormat="1" ht="21" customHeight="1">
      <c r="A829" s="92"/>
      <c r="B829" s="92"/>
      <c r="C829" s="117"/>
      <c r="D829" s="92"/>
      <c r="E829" s="118"/>
      <c r="F829" s="92"/>
      <c r="G829" s="96"/>
      <c r="H829" s="96"/>
      <c r="I829" s="63"/>
      <c r="J829" s="110"/>
      <c r="K829" s="110"/>
    </row>
    <row r="830" spans="1:11" s="87" customFormat="1" ht="21" customHeight="1">
      <c r="A830" s="80" t="s">
        <v>389</v>
      </c>
      <c r="B830" s="80"/>
      <c r="C830" s="111"/>
      <c r="D830" s="80"/>
      <c r="E830" s="112"/>
      <c r="F830" s="80" t="s">
        <v>390</v>
      </c>
      <c r="G830" s="113">
        <f>SUM(G831:G846)/2</f>
        <v>411280</v>
      </c>
      <c r="H830" s="113">
        <f>SUM(H831:H846)/2</f>
        <v>207819</v>
      </c>
      <c r="I830" s="114">
        <f>H830/G830*100</f>
        <v>50.52980937560786</v>
      </c>
      <c r="J830" s="86"/>
      <c r="K830" s="86"/>
    </row>
    <row r="831" spans="1:11" s="99" customFormat="1" ht="21" customHeight="1">
      <c r="A831" s="57"/>
      <c r="B831" s="58"/>
      <c r="C831" s="59">
        <v>85404</v>
      </c>
      <c r="D831" s="58"/>
      <c r="E831" s="60"/>
      <c r="F831" s="172" t="s">
        <v>273</v>
      </c>
      <c r="G831" s="173">
        <f>SUM(G832:G844)</f>
        <v>411130</v>
      </c>
      <c r="H831" s="173">
        <f>SUM(H832:H844)</f>
        <v>207819</v>
      </c>
      <c r="I831" s="79">
        <f>H831/G831*100</f>
        <v>50.548245080631425</v>
      </c>
      <c r="J831" s="90"/>
      <c r="K831" s="90"/>
    </row>
    <row r="832" spans="1:11" s="101" customFormat="1" ht="21" customHeight="1">
      <c r="A832" s="92"/>
      <c r="B832" s="93"/>
      <c r="C832" s="134"/>
      <c r="D832" s="137">
        <v>3020</v>
      </c>
      <c r="E832" s="138"/>
      <c r="F832" s="121" t="s">
        <v>61</v>
      </c>
      <c r="G832" s="120">
        <v>3276</v>
      </c>
      <c r="H832" s="120">
        <v>710</v>
      </c>
      <c r="I832" s="116">
        <f t="shared" si="29"/>
        <v>21.672771672771674</v>
      </c>
      <c r="J832" s="140" t="s">
        <v>328</v>
      </c>
      <c r="K832" s="140"/>
    </row>
    <row r="833" spans="1:11" s="101" customFormat="1" ht="21" customHeight="1">
      <c r="A833" s="92"/>
      <c r="B833" s="93"/>
      <c r="C833" s="126"/>
      <c r="D833" s="93">
        <v>4010</v>
      </c>
      <c r="E833" s="95"/>
      <c r="F833" s="92" t="s">
        <v>78</v>
      </c>
      <c r="G833" s="120">
        <v>264342</v>
      </c>
      <c r="H833" s="120">
        <v>120266</v>
      </c>
      <c r="I833" s="116">
        <f t="shared" si="29"/>
        <v>45.49636455803467</v>
      </c>
      <c r="J833" s="98" t="s">
        <v>79</v>
      </c>
      <c r="K833" s="98"/>
    </row>
    <row r="834" spans="1:11" s="101" customFormat="1" ht="21" customHeight="1">
      <c r="A834" s="92"/>
      <c r="B834" s="93"/>
      <c r="C834" s="126"/>
      <c r="D834" s="137">
        <v>4040</v>
      </c>
      <c r="E834" s="138"/>
      <c r="F834" s="121" t="s">
        <v>23</v>
      </c>
      <c r="G834" s="120">
        <v>19042</v>
      </c>
      <c r="H834" s="120">
        <v>18478</v>
      </c>
      <c r="I834" s="116">
        <f t="shared" si="29"/>
        <v>97.03812624724294</v>
      </c>
      <c r="J834" s="140" t="s">
        <v>98</v>
      </c>
      <c r="K834" s="140"/>
    </row>
    <row r="835" spans="1:11" s="101" customFormat="1" ht="21" customHeight="1">
      <c r="A835" s="92"/>
      <c r="B835" s="93"/>
      <c r="C835" s="126"/>
      <c r="D835" s="137">
        <v>4110</v>
      </c>
      <c r="E835" s="138"/>
      <c r="F835" s="121" t="s">
        <v>25</v>
      </c>
      <c r="G835" s="120">
        <v>47450</v>
      </c>
      <c r="H835" s="120">
        <v>25381</v>
      </c>
      <c r="I835" s="116">
        <f t="shared" si="29"/>
        <v>53.489989462592206</v>
      </c>
      <c r="J835" s="140" t="s">
        <v>81</v>
      </c>
      <c r="K835" s="140"/>
    </row>
    <row r="836" spans="1:11" s="101" customFormat="1" ht="21" customHeight="1">
      <c r="A836" s="92"/>
      <c r="B836" s="93"/>
      <c r="C836" s="126"/>
      <c r="D836" s="137">
        <v>4120</v>
      </c>
      <c r="E836" s="138"/>
      <c r="F836" s="121" t="s">
        <v>26</v>
      </c>
      <c r="G836" s="120">
        <v>5967</v>
      </c>
      <c r="H836" s="120">
        <v>3340</v>
      </c>
      <c r="I836" s="116">
        <f t="shared" si="29"/>
        <v>55.97452656276186</v>
      </c>
      <c r="J836" s="140" t="s">
        <v>82</v>
      </c>
      <c r="K836" s="140"/>
    </row>
    <row r="837" spans="1:11" s="101" customFormat="1" ht="21" customHeight="1">
      <c r="A837" s="92"/>
      <c r="B837" s="93"/>
      <c r="C837" s="126"/>
      <c r="D837" s="137">
        <v>4210</v>
      </c>
      <c r="E837" s="138"/>
      <c r="F837" s="121" t="s">
        <v>27</v>
      </c>
      <c r="G837" s="120">
        <v>4800</v>
      </c>
      <c r="H837" s="120">
        <v>3182</v>
      </c>
      <c r="I837" s="116">
        <f t="shared" si="29"/>
        <v>66.29166666666667</v>
      </c>
      <c r="J837" s="140" t="s">
        <v>100</v>
      </c>
      <c r="K837" s="140"/>
    </row>
    <row r="838" spans="1:11" s="101" customFormat="1" ht="21" customHeight="1">
      <c r="A838" s="92"/>
      <c r="B838" s="93"/>
      <c r="C838" s="126"/>
      <c r="D838" s="137">
        <v>4240</v>
      </c>
      <c r="E838" s="138"/>
      <c r="F838" s="121" t="s">
        <v>29</v>
      </c>
      <c r="G838" s="120">
        <v>400</v>
      </c>
      <c r="H838" s="120">
        <v>387</v>
      </c>
      <c r="I838" s="116">
        <f t="shared" si="29"/>
        <v>96.75</v>
      </c>
      <c r="J838" s="140" t="s">
        <v>329</v>
      </c>
      <c r="K838" s="140"/>
    </row>
    <row r="839" spans="1:11" s="101" customFormat="1" ht="21" customHeight="1">
      <c r="A839" s="92"/>
      <c r="B839" s="93"/>
      <c r="C839" s="126"/>
      <c r="D839" s="137">
        <v>4260</v>
      </c>
      <c r="E839" s="138"/>
      <c r="F839" s="121" t="s">
        <v>31</v>
      </c>
      <c r="G839" s="120">
        <v>22220</v>
      </c>
      <c r="H839" s="120">
        <v>10773</v>
      </c>
      <c r="I839" s="116">
        <f t="shared" si="29"/>
        <v>48.48334833483348</v>
      </c>
      <c r="J839" s="141" t="s">
        <v>119</v>
      </c>
      <c r="K839" s="141"/>
    </row>
    <row r="840" spans="1:11" s="101" customFormat="1" ht="21" customHeight="1">
      <c r="A840" s="92"/>
      <c r="B840" s="93"/>
      <c r="C840" s="126"/>
      <c r="D840" s="137">
        <v>4270</v>
      </c>
      <c r="E840" s="138"/>
      <c r="F840" s="121" t="s">
        <v>32</v>
      </c>
      <c r="G840" s="120">
        <v>2150</v>
      </c>
      <c r="H840" s="120">
        <v>658</v>
      </c>
      <c r="I840" s="116">
        <f aca="true" t="shared" si="30" ref="I840:I895">H840/G840*100</f>
        <v>30.604651162790695</v>
      </c>
      <c r="J840" s="140" t="s">
        <v>331</v>
      </c>
      <c r="K840" s="140"/>
    </row>
    <row r="841" spans="1:11" s="101" customFormat="1" ht="21" customHeight="1">
      <c r="A841" s="92"/>
      <c r="B841" s="93"/>
      <c r="C841" s="126"/>
      <c r="D841" s="137">
        <v>4300</v>
      </c>
      <c r="E841" s="138"/>
      <c r="F841" s="121" t="s">
        <v>332</v>
      </c>
      <c r="G841" s="120">
        <v>25542</v>
      </c>
      <c r="H841" s="120">
        <v>13023</v>
      </c>
      <c r="I841" s="116">
        <f t="shared" si="30"/>
        <v>50.98661028893587</v>
      </c>
      <c r="J841" s="140" t="s">
        <v>338</v>
      </c>
      <c r="K841" s="140"/>
    </row>
    <row r="842" spans="1:11" s="101" customFormat="1" ht="21" customHeight="1">
      <c r="A842" s="92"/>
      <c r="B842" s="93"/>
      <c r="C842" s="126"/>
      <c r="D842" s="137">
        <v>4410</v>
      </c>
      <c r="E842" s="138"/>
      <c r="F842" s="121" t="s">
        <v>71</v>
      </c>
      <c r="G842" s="120">
        <v>300</v>
      </c>
      <c r="H842" s="120">
        <v>0</v>
      </c>
      <c r="I842" s="116">
        <f t="shared" si="30"/>
        <v>0</v>
      </c>
      <c r="J842" s="140" t="s">
        <v>286</v>
      </c>
      <c r="K842" s="140"/>
    </row>
    <row r="843" spans="1:11" s="101" customFormat="1" ht="21" customHeight="1">
      <c r="A843" s="92"/>
      <c r="B843" s="93"/>
      <c r="C843" s="126"/>
      <c r="D843" s="137">
        <v>4430</v>
      </c>
      <c r="E843" s="138"/>
      <c r="F843" s="121" t="s">
        <v>39</v>
      </c>
      <c r="G843" s="120">
        <v>26</v>
      </c>
      <c r="H843" s="120">
        <v>0</v>
      </c>
      <c r="I843" s="116">
        <f t="shared" si="30"/>
        <v>0</v>
      </c>
      <c r="J843" s="140" t="s">
        <v>334</v>
      </c>
      <c r="K843" s="140"/>
    </row>
    <row r="844" spans="1:11" s="101" customFormat="1" ht="21" customHeight="1">
      <c r="A844" s="92"/>
      <c r="B844" s="95"/>
      <c r="C844" s="126"/>
      <c r="D844" s="227">
        <v>4440</v>
      </c>
      <c r="E844" s="138"/>
      <c r="F844" s="121" t="s">
        <v>41</v>
      </c>
      <c r="G844" s="120">
        <v>15615</v>
      </c>
      <c r="H844" s="120">
        <v>11621</v>
      </c>
      <c r="I844" s="97">
        <f t="shared" si="30"/>
        <v>74.42203009926352</v>
      </c>
      <c r="J844" s="140" t="s">
        <v>95</v>
      </c>
      <c r="K844" s="140"/>
    </row>
    <row r="845" spans="1:11" s="99" customFormat="1" ht="21" customHeight="1">
      <c r="A845" s="57"/>
      <c r="B845" s="60"/>
      <c r="C845" s="100">
        <v>85446</v>
      </c>
      <c r="D845" s="132"/>
      <c r="E845" s="60"/>
      <c r="F845" s="57" t="s">
        <v>294</v>
      </c>
      <c r="G845" s="88">
        <f>SUM(G846)</f>
        <v>150</v>
      </c>
      <c r="H845" s="88">
        <f>SUM(H846)</f>
        <v>0</v>
      </c>
      <c r="I845" s="89">
        <f t="shared" si="30"/>
        <v>0</v>
      </c>
      <c r="J845" s="144"/>
      <c r="K845" s="144"/>
    </row>
    <row r="846" spans="1:11" s="99" customFormat="1" ht="21" customHeight="1">
      <c r="A846" s="92"/>
      <c r="B846" s="95"/>
      <c r="C846" s="100"/>
      <c r="D846" s="127">
        <v>4300</v>
      </c>
      <c r="E846" s="95"/>
      <c r="F846" s="92" t="s">
        <v>308</v>
      </c>
      <c r="G846" s="96">
        <v>150</v>
      </c>
      <c r="H846" s="96">
        <v>0</v>
      </c>
      <c r="I846" s="97">
        <f t="shared" si="30"/>
        <v>0</v>
      </c>
      <c r="J846" s="142" t="s">
        <v>295</v>
      </c>
      <c r="K846" s="142"/>
    </row>
    <row r="847" spans="1:11" s="119" customFormat="1" ht="21" customHeight="1">
      <c r="A847" s="92"/>
      <c r="B847" s="92"/>
      <c r="C847" s="117"/>
      <c r="D847" s="92"/>
      <c r="E847" s="118"/>
      <c r="F847" s="92"/>
      <c r="G847" s="96"/>
      <c r="H847" s="96"/>
      <c r="I847" s="63"/>
      <c r="J847" s="110"/>
      <c r="K847" s="110"/>
    </row>
    <row r="848" spans="1:11" s="87" customFormat="1" ht="21" customHeight="1">
      <c r="A848" s="80" t="s">
        <v>391</v>
      </c>
      <c r="B848" s="80"/>
      <c r="C848" s="111"/>
      <c r="D848" s="80"/>
      <c r="E848" s="112"/>
      <c r="F848" s="80" t="s">
        <v>392</v>
      </c>
      <c r="G848" s="113">
        <f>SUM(G849:G865)/2</f>
        <v>637909</v>
      </c>
      <c r="H848" s="113">
        <f>SUM(H849:H865)/2</f>
        <v>353150</v>
      </c>
      <c r="I848" s="114">
        <f>H848/G848*100</f>
        <v>55.36056083234443</v>
      </c>
      <c r="J848" s="86"/>
      <c r="K848" s="86"/>
    </row>
    <row r="849" spans="1:11" s="99" customFormat="1" ht="21" customHeight="1">
      <c r="A849" s="57"/>
      <c r="B849" s="58"/>
      <c r="C849" s="59">
        <v>85404</v>
      </c>
      <c r="D849" s="58"/>
      <c r="E849" s="60"/>
      <c r="F849" s="57" t="s">
        <v>273</v>
      </c>
      <c r="G849" s="173">
        <f>SUM(G850:G863)</f>
        <v>637659</v>
      </c>
      <c r="H849" s="173">
        <f>SUM(H850:H863)</f>
        <v>353150</v>
      </c>
      <c r="I849" s="63">
        <f>H849/G849*100</f>
        <v>55.38226544281505</v>
      </c>
      <c r="J849" s="90"/>
      <c r="K849" s="90"/>
    </row>
    <row r="850" spans="1:11" s="101" customFormat="1" ht="21" customHeight="1">
      <c r="A850" s="92"/>
      <c r="B850" s="93"/>
      <c r="C850" s="134"/>
      <c r="D850" s="137">
        <v>3020</v>
      </c>
      <c r="E850" s="138"/>
      <c r="F850" s="121" t="s">
        <v>61</v>
      </c>
      <c r="G850" s="120">
        <v>5396</v>
      </c>
      <c r="H850" s="120">
        <v>1316</v>
      </c>
      <c r="I850" s="97">
        <f t="shared" si="30"/>
        <v>24.388435878428467</v>
      </c>
      <c r="J850" s="140" t="s">
        <v>328</v>
      </c>
      <c r="K850" s="140"/>
    </row>
    <row r="851" spans="1:11" s="101" customFormat="1" ht="21" customHeight="1">
      <c r="A851" s="92"/>
      <c r="B851" s="93"/>
      <c r="C851" s="126"/>
      <c r="D851" s="93">
        <v>4010</v>
      </c>
      <c r="E851" s="95"/>
      <c r="F851" s="121" t="s">
        <v>78</v>
      </c>
      <c r="G851" s="123">
        <v>419057</v>
      </c>
      <c r="H851" s="123">
        <v>218066</v>
      </c>
      <c r="I851" s="124">
        <f t="shared" si="30"/>
        <v>52.03731234653043</v>
      </c>
      <c r="J851" s="105" t="s">
        <v>79</v>
      </c>
      <c r="K851" s="105"/>
    </row>
    <row r="852" spans="1:11" s="101" customFormat="1" ht="21" customHeight="1">
      <c r="A852" s="92"/>
      <c r="B852" s="93"/>
      <c r="C852" s="126"/>
      <c r="D852" s="137">
        <v>4040</v>
      </c>
      <c r="E852" s="138"/>
      <c r="F852" s="121" t="s">
        <v>23</v>
      </c>
      <c r="G852" s="120">
        <v>31142</v>
      </c>
      <c r="H852" s="120">
        <v>31142</v>
      </c>
      <c r="I852" s="116">
        <f t="shared" si="30"/>
        <v>100</v>
      </c>
      <c r="J852" s="140" t="s">
        <v>98</v>
      </c>
      <c r="K852" s="140"/>
    </row>
    <row r="853" spans="1:11" s="101" customFormat="1" ht="21" customHeight="1">
      <c r="A853" s="92"/>
      <c r="B853" s="95"/>
      <c r="C853" s="126"/>
      <c r="D853" s="227">
        <v>4110</v>
      </c>
      <c r="E853" s="138"/>
      <c r="F853" s="121" t="s">
        <v>25</v>
      </c>
      <c r="G853" s="120">
        <v>75548</v>
      </c>
      <c r="H853" s="120">
        <v>41305</v>
      </c>
      <c r="I853" s="97">
        <f t="shared" si="30"/>
        <v>54.67384973791497</v>
      </c>
      <c r="J853" s="140" t="s">
        <v>81</v>
      </c>
      <c r="K853" s="140"/>
    </row>
    <row r="854" spans="1:11" s="101" customFormat="1" ht="21" customHeight="1">
      <c r="A854" s="92"/>
      <c r="B854" s="93"/>
      <c r="C854" s="126"/>
      <c r="D854" s="137">
        <v>4120</v>
      </c>
      <c r="E854" s="138"/>
      <c r="F854" s="121" t="s">
        <v>26</v>
      </c>
      <c r="G854" s="120">
        <v>9500</v>
      </c>
      <c r="H854" s="120">
        <v>5669</v>
      </c>
      <c r="I854" s="116">
        <f t="shared" si="30"/>
        <v>59.67368421052631</v>
      </c>
      <c r="J854" s="140" t="s">
        <v>82</v>
      </c>
      <c r="K854" s="140"/>
    </row>
    <row r="855" spans="1:11" s="101" customFormat="1" ht="21" customHeight="1">
      <c r="A855" s="92"/>
      <c r="B855" s="93"/>
      <c r="C855" s="126"/>
      <c r="D855" s="137">
        <v>4140</v>
      </c>
      <c r="E855" s="138"/>
      <c r="F855" s="121" t="s">
        <v>83</v>
      </c>
      <c r="G855" s="120">
        <v>3078</v>
      </c>
      <c r="H855" s="120">
        <v>1368</v>
      </c>
      <c r="I855" s="116">
        <f t="shared" si="30"/>
        <v>44.44444444444444</v>
      </c>
      <c r="J855" s="140" t="s">
        <v>83</v>
      </c>
      <c r="K855" s="140"/>
    </row>
    <row r="856" spans="1:11" s="101" customFormat="1" ht="21" customHeight="1">
      <c r="A856" s="92"/>
      <c r="B856" s="93"/>
      <c r="C856" s="126"/>
      <c r="D856" s="137">
        <v>4210</v>
      </c>
      <c r="E856" s="138"/>
      <c r="F856" s="121" t="s">
        <v>27</v>
      </c>
      <c r="G856" s="120">
        <v>8204</v>
      </c>
      <c r="H856" s="120">
        <v>2984</v>
      </c>
      <c r="I856" s="116">
        <f t="shared" si="30"/>
        <v>36.372501218917606</v>
      </c>
      <c r="J856" s="140" t="s">
        <v>100</v>
      </c>
      <c r="K856" s="140"/>
    </row>
    <row r="857" spans="1:11" s="101" customFormat="1" ht="21" customHeight="1">
      <c r="A857" s="92"/>
      <c r="B857" s="93"/>
      <c r="C857" s="126"/>
      <c r="D857" s="137">
        <v>4240</v>
      </c>
      <c r="E857" s="138"/>
      <c r="F857" s="121" t="s">
        <v>29</v>
      </c>
      <c r="G857" s="120">
        <v>700</v>
      </c>
      <c r="H857" s="120">
        <v>700</v>
      </c>
      <c r="I857" s="116">
        <f t="shared" si="30"/>
        <v>100</v>
      </c>
      <c r="J857" s="140" t="s">
        <v>329</v>
      </c>
      <c r="K857" s="140"/>
    </row>
    <row r="858" spans="1:11" s="101" customFormat="1" ht="21" customHeight="1">
      <c r="A858" s="92"/>
      <c r="B858" s="93"/>
      <c r="C858" s="126"/>
      <c r="D858" s="137">
        <v>4260</v>
      </c>
      <c r="E858" s="138"/>
      <c r="F858" s="121" t="s">
        <v>31</v>
      </c>
      <c r="G858" s="120">
        <v>47000</v>
      </c>
      <c r="H858" s="120">
        <v>28847</v>
      </c>
      <c r="I858" s="116">
        <f t="shared" si="30"/>
        <v>61.37659574468085</v>
      </c>
      <c r="J858" s="141" t="s">
        <v>119</v>
      </c>
      <c r="K858" s="141"/>
    </row>
    <row r="859" spans="1:11" s="101" customFormat="1" ht="21" customHeight="1">
      <c r="A859" s="92"/>
      <c r="B859" s="93"/>
      <c r="C859" s="126"/>
      <c r="D859" s="137">
        <v>4270</v>
      </c>
      <c r="E859" s="138"/>
      <c r="F859" s="121" t="s">
        <v>32</v>
      </c>
      <c r="G859" s="120">
        <v>6590</v>
      </c>
      <c r="H859" s="120">
        <v>1221</v>
      </c>
      <c r="I859" s="116">
        <f t="shared" si="30"/>
        <v>18.528072837632777</v>
      </c>
      <c r="J859" s="140" t="s">
        <v>331</v>
      </c>
      <c r="K859" s="140"/>
    </row>
    <row r="860" spans="1:11" s="101" customFormat="1" ht="21" customHeight="1">
      <c r="A860" s="92"/>
      <c r="B860" s="93"/>
      <c r="C860" s="126"/>
      <c r="D860" s="137">
        <v>4300</v>
      </c>
      <c r="E860" s="138"/>
      <c r="F860" s="121" t="s">
        <v>332</v>
      </c>
      <c r="G860" s="120">
        <v>7391</v>
      </c>
      <c r="H860" s="120">
        <v>2798</v>
      </c>
      <c r="I860" s="116">
        <f t="shared" si="30"/>
        <v>37.85685292923826</v>
      </c>
      <c r="J860" s="140" t="s">
        <v>333</v>
      </c>
      <c r="K860" s="140"/>
    </row>
    <row r="861" spans="1:11" s="101" customFormat="1" ht="21" customHeight="1">
      <c r="A861" s="92"/>
      <c r="B861" s="93"/>
      <c r="C861" s="126"/>
      <c r="D861" s="137">
        <v>4410</v>
      </c>
      <c r="E861" s="138"/>
      <c r="F861" s="121" t="s">
        <v>71</v>
      </c>
      <c r="G861" s="120">
        <v>100</v>
      </c>
      <c r="H861" s="120">
        <v>0</v>
      </c>
      <c r="I861" s="116">
        <f t="shared" si="30"/>
        <v>0</v>
      </c>
      <c r="J861" s="140" t="s">
        <v>286</v>
      </c>
      <c r="K861" s="140"/>
    </row>
    <row r="862" spans="1:11" s="101" customFormat="1" ht="21" customHeight="1">
      <c r="A862" s="92"/>
      <c r="B862" s="93"/>
      <c r="C862" s="126"/>
      <c r="D862" s="137">
        <v>4430</v>
      </c>
      <c r="E862" s="138"/>
      <c r="F862" s="121" t="s">
        <v>39</v>
      </c>
      <c r="G862" s="120">
        <v>190</v>
      </c>
      <c r="H862" s="120">
        <v>89</v>
      </c>
      <c r="I862" s="116">
        <f t="shared" si="30"/>
        <v>46.8421052631579</v>
      </c>
      <c r="J862" s="140" t="s">
        <v>334</v>
      </c>
      <c r="K862" s="140"/>
    </row>
    <row r="863" spans="1:11" s="101" customFormat="1" ht="21" customHeight="1">
      <c r="A863" s="92"/>
      <c r="B863" s="95"/>
      <c r="C863" s="126"/>
      <c r="D863" s="227">
        <v>4440</v>
      </c>
      <c r="E863" s="138"/>
      <c r="F863" s="121" t="s">
        <v>41</v>
      </c>
      <c r="G863" s="120">
        <v>23763</v>
      </c>
      <c r="H863" s="120">
        <v>17645</v>
      </c>
      <c r="I863" s="97">
        <f t="shared" si="30"/>
        <v>74.25409249673862</v>
      </c>
      <c r="J863" s="140" t="s">
        <v>95</v>
      </c>
      <c r="K863" s="140"/>
    </row>
    <row r="864" spans="1:11" s="99" customFormat="1" ht="21" customHeight="1">
      <c r="A864" s="57"/>
      <c r="B864" s="60"/>
      <c r="C864" s="100">
        <v>85446</v>
      </c>
      <c r="D864" s="132"/>
      <c r="E864" s="60"/>
      <c r="F864" s="57" t="s">
        <v>294</v>
      </c>
      <c r="G864" s="88">
        <f>SUM(G865)</f>
        <v>250</v>
      </c>
      <c r="H864" s="88">
        <f>SUM(H865)</f>
        <v>0</v>
      </c>
      <c r="I864" s="89">
        <f t="shared" si="30"/>
        <v>0</v>
      </c>
      <c r="J864" s="144"/>
      <c r="K864" s="144"/>
    </row>
    <row r="865" spans="1:11" s="99" customFormat="1" ht="21" customHeight="1">
      <c r="A865" s="92"/>
      <c r="B865" s="95"/>
      <c r="C865" s="100"/>
      <c r="D865" s="127">
        <v>4300</v>
      </c>
      <c r="E865" s="95"/>
      <c r="F865" s="92" t="s">
        <v>308</v>
      </c>
      <c r="G865" s="96">
        <v>250</v>
      </c>
      <c r="H865" s="96">
        <v>0</v>
      </c>
      <c r="I865" s="97">
        <f t="shared" si="30"/>
        <v>0</v>
      </c>
      <c r="J865" s="142" t="s">
        <v>295</v>
      </c>
      <c r="K865" s="142"/>
    </row>
    <row r="866" spans="1:11" s="119" customFormat="1" ht="21" customHeight="1">
      <c r="A866" s="92"/>
      <c r="B866" s="92"/>
      <c r="C866" s="117"/>
      <c r="D866" s="92"/>
      <c r="E866" s="118"/>
      <c r="F866" s="92"/>
      <c r="G866" s="96"/>
      <c r="H866" s="96"/>
      <c r="I866" s="63"/>
      <c r="J866" s="110"/>
      <c r="K866" s="110"/>
    </row>
    <row r="867" spans="1:11" s="87" customFormat="1" ht="21" customHeight="1">
      <c r="A867" s="80" t="s">
        <v>393</v>
      </c>
      <c r="B867" s="80"/>
      <c r="C867" s="111"/>
      <c r="D867" s="80"/>
      <c r="E867" s="112"/>
      <c r="F867" s="80" t="s">
        <v>394</v>
      </c>
      <c r="G867" s="113">
        <f>SUM(G868:G883)/2</f>
        <v>929825</v>
      </c>
      <c r="H867" s="113">
        <f>SUM(H868:H881)/2</f>
        <v>473250</v>
      </c>
      <c r="I867" s="114">
        <f>H867/G867*100</f>
        <v>50.8966741053424</v>
      </c>
      <c r="J867" s="86"/>
      <c r="K867" s="86"/>
    </row>
    <row r="868" spans="1:11" s="99" customFormat="1" ht="21" customHeight="1">
      <c r="A868" s="57"/>
      <c r="B868" s="58"/>
      <c r="C868" s="59">
        <v>85404</v>
      </c>
      <c r="D868" s="58"/>
      <c r="E868" s="60"/>
      <c r="F868" s="57" t="s">
        <v>273</v>
      </c>
      <c r="G868" s="173">
        <f>SUM(G869:G881)</f>
        <v>928625</v>
      </c>
      <c r="H868" s="173">
        <f>SUM(H869:H884)</f>
        <v>473250</v>
      </c>
      <c r="I868" s="63">
        <f>H868/G868*100</f>
        <v>50.96244447435725</v>
      </c>
      <c r="J868" s="90"/>
      <c r="K868" s="90"/>
    </row>
    <row r="869" spans="1:11" s="101" customFormat="1" ht="21" customHeight="1">
      <c r="A869" s="92"/>
      <c r="B869" s="93"/>
      <c r="C869" s="134"/>
      <c r="D869" s="137">
        <v>3020</v>
      </c>
      <c r="E869" s="138"/>
      <c r="F869" s="121" t="s">
        <v>61</v>
      </c>
      <c r="G869" s="120">
        <v>5857</v>
      </c>
      <c r="H869" s="120">
        <v>973</v>
      </c>
      <c r="I869" s="116">
        <f t="shared" si="30"/>
        <v>16.61260030732457</v>
      </c>
      <c r="J869" s="140" t="s">
        <v>328</v>
      </c>
      <c r="K869" s="140"/>
    </row>
    <row r="870" spans="1:11" s="101" customFormat="1" ht="21" customHeight="1">
      <c r="A870" s="92"/>
      <c r="B870" s="93"/>
      <c r="C870" s="126"/>
      <c r="D870" s="93">
        <v>4010</v>
      </c>
      <c r="E870" s="95"/>
      <c r="F870" s="92" t="s">
        <v>78</v>
      </c>
      <c r="G870" s="120">
        <v>577543</v>
      </c>
      <c r="H870" s="120">
        <v>263422</v>
      </c>
      <c r="I870" s="116">
        <f t="shared" si="30"/>
        <v>45.610803005144206</v>
      </c>
      <c r="J870" s="98" t="s">
        <v>79</v>
      </c>
      <c r="K870" s="98"/>
    </row>
    <row r="871" spans="1:11" s="101" customFormat="1" ht="21" customHeight="1">
      <c r="A871" s="92"/>
      <c r="B871" s="93"/>
      <c r="C871" s="126"/>
      <c r="D871" s="137">
        <v>4040</v>
      </c>
      <c r="E871" s="138"/>
      <c r="F871" s="121" t="s">
        <v>23</v>
      </c>
      <c r="G871" s="120">
        <v>43864</v>
      </c>
      <c r="H871" s="120">
        <v>41082</v>
      </c>
      <c r="I871" s="116">
        <f t="shared" si="30"/>
        <v>93.65766915921941</v>
      </c>
      <c r="J871" s="140" t="s">
        <v>98</v>
      </c>
      <c r="K871" s="140"/>
    </row>
    <row r="872" spans="1:11" s="101" customFormat="1" ht="21" customHeight="1">
      <c r="A872" s="92"/>
      <c r="B872" s="93"/>
      <c r="C872" s="126"/>
      <c r="D872" s="137">
        <v>4110</v>
      </c>
      <c r="E872" s="138"/>
      <c r="F872" s="121" t="s">
        <v>25</v>
      </c>
      <c r="G872" s="120">
        <v>104042</v>
      </c>
      <c r="H872" s="120">
        <v>52809</v>
      </c>
      <c r="I872" s="116">
        <f t="shared" si="30"/>
        <v>50.7573864400915</v>
      </c>
      <c r="J872" s="140" t="s">
        <v>81</v>
      </c>
      <c r="K872" s="140"/>
    </row>
    <row r="873" spans="1:11" s="101" customFormat="1" ht="21" customHeight="1">
      <c r="A873" s="92"/>
      <c r="B873" s="93"/>
      <c r="C873" s="126"/>
      <c r="D873" s="137">
        <v>4120</v>
      </c>
      <c r="E873" s="138"/>
      <c r="F873" s="121" t="s">
        <v>26</v>
      </c>
      <c r="G873" s="120">
        <v>13083</v>
      </c>
      <c r="H873" s="120">
        <v>7283</v>
      </c>
      <c r="I873" s="116">
        <f t="shared" si="30"/>
        <v>55.66766032255599</v>
      </c>
      <c r="J873" s="140" t="s">
        <v>82</v>
      </c>
      <c r="K873" s="140"/>
    </row>
    <row r="874" spans="1:11" s="101" customFormat="1" ht="21" customHeight="1">
      <c r="A874" s="92"/>
      <c r="B874" s="93"/>
      <c r="C874" s="126"/>
      <c r="D874" s="137">
        <v>4210</v>
      </c>
      <c r="E874" s="138"/>
      <c r="F874" s="121" t="s">
        <v>27</v>
      </c>
      <c r="G874" s="120">
        <v>8205</v>
      </c>
      <c r="H874" s="120">
        <v>2211</v>
      </c>
      <c r="I874" s="116">
        <f t="shared" si="30"/>
        <v>26.946983546617915</v>
      </c>
      <c r="J874" s="140" t="s">
        <v>100</v>
      </c>
      <c r="K874" s="140"/>
    </row>
    <row r="875" spans="1:11" s="101" customFormat="1" ht="21" customHeight="1">
      <c r="A875" s="92"/>
      <c r="B875" s="93"/>
      <c r="C875" s="126"/>
      <c r="D875" s="137">
        <v>4240</v>
      </c>
      <c r="E875" s="138"/>
      <c r="F875" s="121" t="s">
        <v>29</v>
      </c>
      <c r="G875" s="120">
        <v>800</v>
      </c>
      <c r="H875" s="120">
        <v>38</v>
      </c>
      <c r="I875" s="116">
        <f t="shared" si="30"/>
        <v>4.75</v>
      </c>
      <c r="J875" s="140" t="s">
        <v>329</v>
      </c>
      <c r="K875" s="140"/>
    </row>
    <row r="876" spans="1:11" s="101" customFormat="1" ht="21" customHeight="1">
      <c r="A876" s="92"/>
      <c r="B876" s="93"/>
      <c r="C876" s="126"/>
      <c r="D876" s="137">
        <v>4260</v>
      </c>
      <c r="E876" s="138"/>
      <c r="F876" s="121" t="s">
        <v>31</v>
      </c>
      <c r="G876" s="120">
        <v>100000</v>
      </c>
      <c r="H876" s="120">
        <v>68620</v>
      </c>
      <c r="I876" s="116">
        <f t="shared" si="30"/>
        <v>68.62</v>
      </c>
      <c r="J876" s="141" t="s">
        <v>119</v>
      </c>
      <c r="K876" s="141"/>
    </row>
    <row r="877" spans="1:11" s="101" customFormat="1" ht="21" customHeight="1">
      <c r="A877" s="92"/>
      <c r="B877" s="93"/>
      <c r="C877" s="126"/>
      <c r="D877" s="137">
        <v>4270</v>
      </c>
      <c r="E877" s="138"/>
      <c r="F877" s="121" t="s">
        <v>32</v>
      </c>
      <c r="G877" s="120">
        <v>10995</v>
      </c>
      <c r="H877" s="120">
        <v>968</v>
      </c>
      <c r="I877" s="116">
        <f t="shared" si="30"/>
        <v>8.80400181900864</v>
      </c>
      <c r="J877" s="140" t="s">
        <v>331</v>
      </c>
      <c r="K877" s="140"/>
    </row>
    <row r="878" spans="1:11" s="101" customFormat="1" ht="21" customHeight="1">
      <c r="A878" s="92"/>
      <c r="B878" s="93"/>
      <c r="C878" s="126"/>
      <c r="D878" s="137">
        <v>4300</v>
      </c>
      <c r="E878" s="138"/>
      <c r="F878" s="121" t="s">
        <v>332</v>
      </c>
      <c r="G878" s="120">
        <v>29557</v>
      </c>
      <c r="H878" s="120">
        <v>10331</v>
      </c>
      <c r="I878" s="116">
        <f t="shared" si="30"/>
        <v>34.95280305849714</v>
      </c>
      <c r="J878" s="140" t="s">
        <v>338</v>
      </c>
      <c r="K878" s="140"/>
    </row>
    <row r="879" spans="1:11" s="101" customFormat="1" ht="21" customHeight="1">
      <c r="A879" s="92"/>
      <c r="B879" s="93"/>
      <c r="C879" s="126"/>
      <c r="D879" s="137">
        <v>4410</v>
      </c>
      <c r="E879" s="138"/>
      <c r="F879" s="121" t="s">
        <v>71</v>
      </c>
      <c r="G879" s="120">
        <v>300</v>
      </c>
      <c r="H879" s="120">
        <v>0</v>
      </c>
      <c r="I879" s="116">
        <f t="shared" si="30"/>
        <v>0</v>
      </c>
      <c r="J879" s="140" t="s">
        <v>286</v>
      </c>
      <c r="K879" s="140"/>
    </row>
    <row r="880" spans="1:11" s="101" customFormat="1" ht="21" customHeight="1">
      <c r="A880" s="92"/>
      <c r="B880" s="93"/>
      <c r="C880" s="126"/>
      <c r="D880" s="137">
        <v>4430</v>
      </c>
      <c r="E880" s="138"/>
      <c r="F880" s="121" t="s">
        <v>39</v>
      </c>
      <c r="G880" s="120">
        <v>162</v>
      </c>
      <c r="H880" s="120">
        <v>74</v>
      </c>
      <c r="I880" s="116">
        <f t="shared" si="30"/>
        <v>45.67901234567901</v>
      </c>
      <c r="J880" s="140" t="s">
        <v>334</v>
      </c>
      <c r="K880" s="140"/>
    </row>
    <row r="881" spans="1:11" s="101" customFormat="1" ht="21" customHeight="1">
      <c r="A881" s="92"/>
      <c r="B881" s="93"/>
      <c r="C881" s="209"/>
      <c r="D881" s="137">
        <v>4440</v>
      </c>
      <c r="E881" s="138"/>
      <c r="F881" s="121" t="s">
        <v>41</v>
      </c>
      <c r="G881" s="120">
        <v>34217</v>
      </c>
      <c r="H881" s="120">
        <v>25439</v>
      </c>
      <c r="I881" s="97">
        <f t="shared" si="30"/>
        <v>74.34608527924715</v>
      </c>
      <c r="J881" s="140" t="s">
        <v>95</v>
      </c>
      <c r="K881" s="140"/>
    </row>
    <row r="882" spans="1:11" s="99" customFormat="1" ht="21" customHeight="1">
      <c r="A882" s="57"/>
      <c r="B882" s="60"/>
      <c r="C882" s="100">
        <v>85446</v>
      </c>
      <c r="D882" s="132"/>
      <c r="E882" s="60"/>
      <c r="F882" s="57" t="s">
        <v>294</v>
      </c>
      <c r="G882" s="88">
        <f>SUM(G883)</f>
        <v>1200</v>
      </c>
      <c r="H882" s="88">
        <f>SUM(H883)</f>
        <v>0</v>
      </c>
      <c r="I882" s="89">
        <f t="shared" si="30"/>
        <v>0</v>
      </c>
      <c r="J882" s="144"/>
      <c r="K882" s="144"/>
    </row>
    <row r="883" spans="1:11" s="99" customFormat="1" ht="21" customHeight="1">
      <c r="A883" s="92"/>
      <c r="B883" s="95"/>
      <c r="C883" s="100"/>
      <c r="D883" s="127">
        <v>4300</v>
      </c>
      <c r="E883" s="95"/>
      <c r="F883" s="92" t="s">
        <v>308</v>
      </c>
      <c r="G883" s="96">
        <v>1200</v>
      </c>
      <c r="H883" s="96">
        <v>0</v>
      </c>
      <c r="I883" s="97">
        <f t="shared" si="30"/>
        <v>0</v>
      </c>
      <c r="J883" s="142" t="s">
        <v>115</v>
      </c>
      <c r="K883" s="142"/>
    </row>
    <row r="884" spans="1:11" s="119" customFormat="1" ht="21" customHeight="1">
      <c r="A884" s="92"/>
      <c r="B884" s="92"/>
      <c r="C884" s="117"/>
      <c r="D884" s="92"/>
      <c r="E884" s="118"/>
      <c r="F884" s="92"/>
      <c r="G884" s="96"/>
      <c r="H884" s="96"/>
      <c r="I884" s="63"/>
      <c r="J884" s="110"/>
      <c r="K884" s="110"/>
    </row>
    <row r="885" spans="1:11" s="87" customFormat="1" ht="21" customHeight="1">
      <c r="A885" s="80" t="s">
        <v>395</v>
      </c>
      <c r="B885" s="80"/>
      <c r="C885" s="111"/>
      <c r="D885" s="80"/>
      <c r="E885" s="112"/>
      <c r="F885" s="80" t="s">
        <v>396</v>
      </c>
      <c r="G885" s="113">
        <f>SUM(G886:G898)/2</f>
        <v>258734</v>
      </c>
      <c r="H885" s="113">
        <f>SUM(H886:H898)/2</f>
        <v>135300</v>
      </c>
      <c r="I885" s="114">
        <f>H885/G885*100</f>
        <v>52.29308865475739</v>
      </c>
      <c r="J885" s="86"/>
      <c r="K885" s="86"/>
    </row>
    <row r="886" spans="1:11" s="99" customFormat="1" ht="21" customHeight="1">
      <c r="A886" s="57"/>
      <c r="B886" s="58"/>
      <c r="C886" s="59">
        <v>85404</v>
      </c>
      <c r="D886" s="58"/>
      <c r="E886" s="60"/>
      <c r="F886" s="57" t="s">
        <v>273</v>
      </c>
      <c r="G886" s="173">
        <f>SUM(G887:G898)</f>
        <v>258734</v>
      </c>
      <c r="H886" s="173">
        <f>SUM(H887:H898)</f>
        <v>135300</v>
      </c>
      <c r="I886" s="63">
        <f>H886/G886*100</f>
        <v>52.29308865475739</v>
      </c>
      <c r="J886" s="90"/>
      <c r="K886" s="90"/>
    </row>
    <row r="887" spans="1:11" s="101" customFormat="1" ht="21" customHeight="1">
      <c r="A887" s="92"/>
      <c r="B887" s="93"/>
      <c r="C887" s="134"/>
      <c r="D887" s="137">
        <v>3020</v>
      </c>
      <c r="E887" s="138"/>
      <c r="F887" s="121" t="s">
        <v>61</v>
      </c>
      <c r="G887" s="120">
        <v>1654</v>
      </c>
      <c r="H887" s="120">
        <v>496</v>
      </c>
      <c r="I887" s="116">
        <f t="shared" si="30"/>
        <v>29.987908101571946</v>
      </c>
      <c r="J887" s="140" t="s">
        <v>328</v>
      </c>
      <c r="K887" s="140"/>
    </row>
    <row r="888" spans="1:11" s="101" customFormat="1" ht="21" customHeight="1">
      <c r="A888" s="92"/>
      <c r="B888" s="93"/>
      <c r="C888" s="126"/>
      <c r="D888" s="93">
        <v>4010</v>
      </c>
      <c r="E888" s="95"/>
      <c r="F888" s="92" t="s">
        <v>78</v>
      </c>
      <c r="G888" s="120">
        <v>150758</v>
      </c>
      <c r="H888" s="120">
        <v>74930</v>
      </c>
      <c r="I888" s="116">
        <f t="shared" si="30"/>
        <v>49.70217169238117</v>
      </c>
      <c r="J888" s="98" t="s">
        <v>79</v>
      </c>
      <c r="K888" s="98"/>
    </row>
    <row r="889" spans="1:11" s="101" customFormat="1" ht="21" customHeight="1">
      <c r="A889" s="92"/>
      <c r="B889" s="93"/>
      <c r="C889" s="126"/>
      <c r="D889" s="137">
        <v>4040</v>
      </c>
      <c r="E889" s="138"/>
      <c r="F889" s="121" t="s">
        <v>23</v>
      </c>
      <c r="G889" s="120">
        <v>11432</v>
      </c>
      <c r="H889" s="120">
        <v>10563</v>
      </c>
      <c r="I889" s="116">
        <f t="shared" si="30"/>
        <v>92.39853044086775</v>
      </c>
      <c r="J889" s="140" t="s">
        <v>98</v>
      </c>
      <c r="K889" s="140"/>
    </row>
    <row r="890" spans="1:11" s="101" customFormat="1" ht="21" customHeight="1">
      <c r="A890" s="92"/>
      <c r="B890" s="93"/>
      <c r="C890" s="126"/>
      <c r="D890" s="137">
        <v>4110</v>
      </c>
      <c r="E890" s="138"/>
      <c r="F890" s="121" t="s">
        <v>25</v>
      </c>
      <c r="G890" s="120">
        <v>27161</v>
      </c>
      <c r="H890" s="120">
        <v>14959</v>
      </c>
      <c r="I890" s="116">
        <f t="shared" si="30"/>
        <v>55.07529177865321</v>
      </c>
      <c r="J890" s="140" t="s">
        <v>81</v>
      </c>
      <c r="K890" s="140"/>
    </row>
    <row r="891" spans="1:11" s="101" customFormat="1" ht="21" customHeight="1">
      <c r="A891" s="92"/>
      <c r="B891" s="93"/>
      <c r="C891" s="126"/>
      <c r="D891" s="137">
        <v>4120</v>
      </c>
      <c r="E891" s="138"/>
      <c r="F891" s="121" t="s">
        <v>26</v>
      </c>
      <c r="G891" s="120">
        <v>3416</v>
      </c>
      <c r="H891" s="120">
        <v>2052</v>
      </c>
      <c r="I891" s="116">
        <f t="shared" si="30"/>
        <v>60.07025761124122</v>
      </c>
      <c r="J891" s="140" t="s">
        <v>82</v>
      </c>
      <c r="K891" s="140"/>
    </row>
    <row r="892" spans="1:11" s="101" customFormat="1" ht="21" customHeight="1">
      <c r="A892" s="92"/>
      <c r="B892" s="93"/>
      <c r="C892" s="126"/>
      <c r="D892" s="137">
        <v>4210</v>
      </c>
      <c r="E892" s="138"/>
      <c r="F892" s="121" t="s">
        <v>27</v>
      </c>
      <c r="G892" s="120">
        <v>3430</v>
      </c>
      <c r="H892" s="120">
        <v>1566</v>
      </c>
      <c r="I892" s="97">
        <f t="shared" si="30"/>
        <v>45.65597667638484</v>
      </c>
      <c r="J892" s="142" t="s">
        <v>100</v>
      </c>
      <c r="K892" s="142"/>
    </row>
    <row r="893" spans="1:11" s="101" customFormat="1" ht="21" customHeight="1">
      <c r="A893" s="92"/>
      <c r="B893" s="93"/>
      <c r="C893" s="126"/>
      <c r="D893" s="137">
        <v>4240</v>
      </c>
      <c r="E893" s="138"/>
      <c r="F893" s="121" t="s">
        <v>29</v>
      </c>
      <c r="G893" s="123">
        <v>400</v>
      </c>
      <c r="H893" s="123">
        <v>0</v>
      </c>
      <c r="I893" s="124">
        <f t="shared" si="30"/>
        <v>0</v>
      </c>
      <c r="J893" s="140" t="s">
        <v>329</v>
      </c>
      <c r="K893" s="140"/>
    </row>
    <row r="894" spans="1:11" s="101" customFormat="1" ht="21" customHeight="1">
      <c r="A894" s="92"/>
      <c r="B894" s="93"/>
      <c r="C894" s="126"/>
      <c r="D894" s="137">
        <v>4260</v>
      </c>
      <c r="E894" s="138"/>
      <c r="F894" s="121" t="s">
        <v>31</v>
      </c>
      <c r="G894" s="123">
        <v>13029</v>
      </c>
      <c r="H894" s="123">
        <v>6829</v>
      </c>
      <c r="I894" s="124">
        <f t="shared" si="30"/>
        <v>52.41384603576636</v>
      </c>
      <c r="J894" s="141" t="s">
        <v>119</v>
      </c>
      <c r="K894" s="141"/>
    </row>
    <row r="895" spans="1:11" s="101" customFormat="1" ht="21" customHeight="1">
      <c r="A895" s="92"/>
      <c r="B895" s="93"/>
      <c r="C895" s="126"/>
      <c r="D895" s="137">
        <v>4270</v>
      </c>
      <c r="E895" s="138"/>
      <c r="F895" s="121" t="s">
        <v>32</v>
      </c>
      <c r="G895" s="120">
        <v>2950</v>
      </c>
      <c r="H895" s="120">
        <v>0</v>
      </c>
      <c r="I895" s="116">
        <f t="shared" si="30"/>
        <v>0</v>
      </c>
      <c r="J895" s="140" t="s">
        <v>331</v>
      </c>
      <c r="K895" s="140"/>
    </row>
    <row r="896" spans="1:11" s="101" customFormat="1" ht="21" customHeight="1">
      <c r="A896" s="92"/>
      <c r="B896" s="93"/>
      <c r="C896" s="126"/>
      <c r="D896" s="137">
        <v>4300</v>
      </c>
      <c r="E896" s="138"/>
      <c r="F896" s="121" t="s">
        <v>332</v>
      </c>
      <c r="G896" s="120">
        <v>35385</v>
      </c>
      <c r="H896" s="120">
        <v>17199</v>
      </c>
      <c r="I896" s="116">
        <f>H896/G896*100</f>
        <v>48.6053412462908</v>
      </c>
      <c r="J896" s="140" t="s">
        <v>338</v>
      </c>
      <c r="K896" s="140"/>
    </row>
    <row r="897" spans="1:11" s="101" customFormat="1" ht="21" customHeight="1">
      <c r="A897" s="92"/>
      <c r="B897" s="93"/>
      <c r="C897" s="126"/>
      <c r="D897" s="137">
        <v>4410</v>
      </c>
      <c r="E897" s="138"/>
      <c r="F897" s="121" t="s">
        <v>71</v>
      </c>
      <c r="G897" s="120">
        <v>100</v>
      </c>
      <c r="H897" s="120">
        <v>0</v>
      </c>
      <c r="I897" s="116">
        <f>H897/G897*100</f>
        <v>0</v>
      </c>
      <c r="J897" s="140" t="s">
        <v>286</v>
      </c>
      <c r="K897" s="140"/>
    </row>
    <row r="898" spans="1:11" s="101" customFormat="1" ht="21" customHeight="1">
      <c r="A898" s="92"/>
      <c r="B898" s="93"/>
      <c r="C898" s="209"/>
      <c r="D898" s="137">
        <v>4440</v>
      </c>
      <c r="E898" s="138"/>
      <c r="F898" s="121" t="s">
        <v>41</v>
      </c>
      <c r="G898" s="120">
        <v>9019</v>
      </c>
      <c r="H898" s="120">
        <v>6706</v>
      </c>
      <c r="I898" s="116">
        <f>H898/G898*100</f>
        <v>74.3541412573456</v>
      </c>
      <c r="J898" s="142" t="s">
        <v>95</v>
      </c>
      <c r="K898" s="142"/>
    </row>
    <row r="899" spans="1:11" s="11" customFormat="1" ht="21" customHeight="1">
      <c r="A899" s="106"/>
      <c r="B899" s="106"/>
      <c r="C899" s="107"/>
      <c r="D899" s="106"/>
      <c r="E899" s="108"/>
      <c r="F899" s="106"/>
      <c r="G899" s="109"/>
      <c r="H899" s="109"/>
      <c r="I899" s="63"/>
      <c r="J899" s="110"/>
      <c r="K899" s="110"/>
    </row>
    <row r="900" spans="1:11" s="87" customFormat="1" ht="21" customHeight="1">
      <c r="A900" s="80" t="s">
        <v>397</v>
      </c>
      <c r="B900" s="80"/>
      <c r="C900" s="111"/>
      <c r="D900" s="80"/>
      <c r="E900" s="112"/>
      <c r="F900" s="80" t="s">
        <v>398</v>
      </c>
      <c r="G900" s="113">
        <f>SUM(G901:G915)/2</f>
        <v>488121</v>
      </c>
      <c r="H900" s="113">
        <f>SUM(H901:H915)/2</f>
        <v>259573</v>
      </c>
      <c r="I900" s="114">
        <f aca="true" t="shared" si="31" ref="I900:I915">H900/G900*100</f>
        <v>53.17800299515899</v>
      </c>
      <c r="J900" s="86"/>
      <c r="K900" s="86"/>
    </row>
    <row r="901" spans="1:11" s="99" customFormat="1" ht="21" customHeight="1">
      <c r="A901" s="57"/>
      <c r="B901" s="58"/>
      <c r="C901" s="59">
        <v>85404</v>
      </c>
      <c r="D901" s="58"/>
      <c r="E901" s="60"/>
      <c r="F901" s="57" t="s">
        <v>273</v>
      </c>
      <c r="G901" s="173">
        <f>SUM(G902:G913)</f>
        <v>487921</v>
      </c>
      <c r="H901" s="173">
        <f>SUM(H902:H913)</f>
        <v>259573</v>
      </c>
      <c r="I901" s="63">
        <f t="shared" si="31"/>
        <v>53.19980078742256</v>
      </c>
      <c r="J901" s="90"/>
      <c r="K901" s="90"/>
    </row>
    <row r="902" spans="1:11" s="101" customFormat="1" ht="21" customHeight="1">
      <c r="A902" s="92"/>
      <c r="B902" s="93"/>
      <c r="C902" s="134"/>
      <c r="D902" s="137">
        <v>3020</v>
      </c>
      <c r="E902" s="138"/>
      <c r="F902" s="121" t="s">
        <v>61</v>
      </c>
      <c r="G902" s="120">
        <v>3264</v>
      </c>
      <c r="H902" s="120">
        <v>724</v>
      </c>
      <c r="I902" s="116">
        <f t="shared" si="31"/>
        <v>22.181372549019606</v>
      </c>
      <c r="J902" s="140" t="s">
        <v>328</v>
      </c>
      <c r="K902" s="140"/>
    </row>
    <row r="903" spans="1:11" s="101" customFormat="1" ht="21" customHeight="1">
      <c r="A903" s="92"/>
      <c r="B903" s="93"/>
      <c r="C903" s="126"/>
      <c r="D903" s="93">
        <v>4010</v>
      </c>
      <c r="E903" s="95"/>
      <c r="F903" s="92" t="s">
        <v>78</v>
      </c>
      <c r="G903" s="120">
        <v>275776</v>
      </c>
      <c r="H903" s="120">
        <v>137307</v>
      </c>
      <c r="I903" s="116">
        <f t="shared" si="31"/>
        <v>49.78932176839174</v>
      </c>
      <c r="J903" s="98" t="s">
        <v>79</v>
      </c>
      <c r="K903" s="98"/>
    </row>
    <row r="904" spans="1:11" s="101" customFormat="1" ht="21" customHeight="1">
      <c r="A904" s="92"/>
      <c r="B904" s="93"/>
      <c r="C904" s="126"/>
      <c r="D904" s="137">
        <v>4040</v>
      </c>
      <c r="E904" s="138"/>
      <c r="F904" s="121" t="s">
        <v>23</v>
      </c>
      <c r="G904" s="120">
        <v>20979</v>
      </c>
      <c r="H904" s="120">
        <v>20876</v>
      </c>
      <c r="I904" s="116">
        <f t="shared" si="31"/>
        <v>99.50903284236617</v>
      </c>
      <c r="J904" s="140" t="s">
        <v>98</v>
      </c>
      <c r="K904" s="140"/>
    </row>
    <row r="905" spans="1:11" s="101" customFormat="1" ht="21" customHeight="1">
      <c r="A905" s="92"/>
      <c r="B905" s="93"/>
      <c r="C905" s="126"/>
      <c r="D905" s="137">
        <v>4110</v>
      </c>
      <c r="E905" s="138"/>
      <c r="F905" s="121" t="s">
        <v>25</v>
      </c>
      <c r="G905" s="120">
        <v>48709</v>
      </c>
      <c r="H905" s="120">
        <v>26733</v>
      </c>
      <c r="I905" s="116">
        <f t="shared" si="31"/>
        <v>54.88308115543329</v>
      </c>
      <c r="J905" s="140" t="s">
        <v>81</v>
      </c>
      <c r="K905" s="140"/>
    </row>
    <row r="906" spans="1:11" s="101" customFormat="1" ht="21" customHeight="1">
      <c r="A906" s="92"/>
      <c r="B906" s="93"/>
      <c r="C906" s="126"/>
      <c r="D906" s="137">
        <v>4120</v>
      </c>
      <c r="E906" s="138"/>
      <c r="F906" s="121" t="s">
        <v>26</v>
      </c>
      <c r="G906" s="120">
        <v>6250</v>
      </c>
      <c r="H906" s="120">
        <v>3644</v>
      </c>
      <c r="I906" s="97">
        <f t="shared" si="31"/>
        <v>58.304</v>
      </c>
      <c r="J906" s="140" t="s">
        <v>82</v>
      </c>
      <c r="K906" s="140"/>
    </row>
    <row r="907" spans="1:11" s="101" customFormat="1" ht="21" customHeight="1">
      <c r="A907" s="92"/>
      <c r="B907" s="93"/>
      <c r="C907" s="126"/>
      <c r="D907" s="137">
        <v>4210</v>
      </c>
      <c r="E907" s="138"/>
      <c r="F907" s="121" t="s">
        <v>27</v>
      </c>
      <c r="G907" s="120">
        <v>5905</v>
      </c>
      <c r="H907" s="120">
        <v>2905</v>
      </c>
      <c r="I907" s="116">
        <f t="shared" si="31"/>
        <v>49.195596951735816</v>
      </c>
      <c r="J907" s="140" t="s">
        <v>100</v>
      </c>
      <c r="K907" s="140"/>
    </row>
    <row r="908" spans="1:11" s="101" customFormat="1" ht="21" customHeight="1">
      <c r="A908" s="92"/>
      <c r="B908" s="93"/>
      <c r="C908" s="126"/>
      <c r="D908" s="137">
        <v>4240</v>
      </c>
      <c r="E908" s="138"/>
      <c r="F908" s="121" t="s">
        <v>29</v>
      </c>
      <c r="G908" s="120">
        <v>500</v>
      </c>
      <c r="H908" s="120">
        <v>0</v>
      </c>
      <c r="I908" s="116">
        <f t="shared" si="31"/>
        <v>0</v>
      </c>
      <c r="J908" s="140" t="s">
        <v>329</v>
      </c>
      <c r="K908" s="140"/>
    </row>
    <row r="909" spans="1:11" s="101" customFormat="1" ht="21" customHeight="1">
      <c r="A909" s="92"/>
      <c r="B909" s="93"/>
      <c r="C909" s="126"/>
      <c r="D909" s="137">
        <v>4260</v>
      </c>
      <c r="E909" s="138"/>
      <c r="F909" s="121" t="s">
        <v>31</v>
      </c>
      <c r="G909" s="120">
        <v>40000</v>
      </c>
      <c r="H909" s="120">
        <v>23944</v>
      </c>
      <c r="I909" s="116">
        <f t="shared" si="31"/>
        <v>59.86</v>
      </c>
      <c r="J909" s="141" t="s">
        <v>119</v>
      </c>
      <c r="K909" s="141"/>
    </row>
    <row r="910" spans="1:11" s="101" customFormat="1" ht="21" customHeight="1">
      <c r="A910" s="92"/>
      <c r="B910" s="93"/>
      <c r="C910" s="126"/>
      <c r="D910" s="137">
        <v>4270</v>
      </c>
      <c r="E910" s="138"/>
      <c r="F910" s="121" t="s">
        <v>32</v>
      </c>
      <c r="G910" s="120">
        <v>3750</v>
      </c>
      <c r="H910" s="120">
        <v>281</v>
      </c>
      <c r="I910" s="97">
        <f t="shared" si="31"/>
        <v>7.493333333333334</v>
      </c>
      <c r="J910" s="140" t="s">
        <v>331</v>
      </c>
      <c r="K910" s="140"/>
    </row>
    <row r="911" spans="1:11" s="101" customFormat="1" ht="21" customHeight="1">
      <c r="A911" s="92"/>
      <c r="B911" s="93"/>
      <c r="C911" s="126"/>
      <c r="D911" s="137">
        <v>4300</v>
      </c>
      <c r="E911" s="138"/>
      <c r="F911" s="121" t="s">
        <v>332</v>
      </c>
      <c r="G911" s="120">
        <v>66233</v>
      </c>
      <c r="H911" s="120">
        <v>30928</v>
      </c>
      <c r="I911" s="116">
        <f t="shared" si="31"/>
        <v>46.69575589207797</v>
      </c>
      <c r="J911" s="140" t="s">
        <v>384</v>
      </c>
      <c r="K911" s="140"/>
    </row>
    <row r="912" spans="1:11" s="101" customFormat="1" ht="21" customHeight="1">
      <c r="A912" s="92"/>
      <c r="B912" s="93"/>
      <c r="C912" s="126"/>
      <c r="D912" s="137">
        <v>4410</v>
      </c>
      <c r="E912" s="138"/>
      <c r="F912" s="121" t="s">
        <v>71</v>
      </c>
      <c r="G912" s="120">
        <v>100</v>
      </c>
      <c r="H912" s="120">
        <v>0</v>
      </c>
      <c r="I912" s="116">
        <f t="shared" si="31"/>
        <v>0</v>
      </c>
      <c r="J912" s="140" t="s">
        <v>286</v>
      </c>
      <c r="K912" s="140"/>
    </row>
    <row r="913" spans="1:11" s="101" customFormat="1" ht="21" customHeight="1">
      <c r="A913" s="92"/>
      <c r="B913" s="93"/>
      <c r="C913" s="209"/>
      <c r="D913" s="137">
        <v>4440</v>
      </c>
      <c r="E913" s="138"/>
      <c r="F913" s="121" t="s">
        <v>41</v>
      </c>
      <c r="G913" s="120">
        <v>16455</v>
      </c>
      <c r="H913" s="120">
        <v>12231</v>
      </c>
      <c r="I913" s="97">
        <f t="shared" si="31"/>
        <v>74.32999088422972</v>
      </c>
      <c r="J913" s="140" t="s">
        <v>95</v>
      </c>
      <c r="K913" s="140"/>
    </row>
    <row r="914" spans="1:11" s="99" customFormat="1" ht="21" customHeight="1">
      <c r="A914" s="57"/>
      <c r="B914" s="60"/>
      <c r="C914" s="100">
        <v>85446</v>
      </c>
      <c r="D914" s="132"/>
      <c r="E914" s="60"/>
      <c r="F914" s="57" t="s">
        <v>294</v>
      </c>
      <c r="G914" s="88">
        <f>SUM(G915)</f>
        <v>200</v>
      </c>
      <c r="H914" s="88">
        <f>SUM(H915)</f>
        <v>0</v>
      </c>
      <c r="I914" s="89">
        <f t="shared" si="31"/>
        <v>0</v>
      </c>
      <c r="J914" s="144"/>
      <c r="K914" s="144"/>
    </row>
    <row r="915" spans="1:11" s="99" customFormat="1" ht="21" customHeight="1">
      <c r="A915" s="92"/>
      <c r="B915" s="95"/>
      <c r="C915" s="100"/>
      <c r="D915" s="127">
        <v>4300</v>
      </c>
      <c r="E915" s="95"/>
      <c r="F915" s="92" t="s">
        <v>308</v>
      </c>
      <c r="G915" s="96">
        <v>200</v>
      </c>
      <c r="H915" s="96">
        <v>0</v>
      </c>
      <c r="I915" s="97">
        <f t="shared" si="31"/>
        <v>0</v>
      </c>
      <c r="J915" s="142" t="s">
        <v>295</v>
      </c>
      <c r="K915" s="142"/>
    </row>
    <row r="916" spans="1:11" s="119" customFormat="1" ht="21" customHeight="1">
      <c r="A916" s="92"/>
      <c r="B916" s="92"/>
      <c r="C916" s="117"/>
      <c r="D916" s="92"/>
      <c r="E916" s="118"/>
      <c r="F916" s="92"/>
      <c r="G916" s="96"/>
      <c r="H916" s="96"/>
      <c r="I916" s="63"/>
      <c r="J916" s="110"/>
      <c r="K916" s="110"/>
    </row>
    <row r="917" spans="1:11" s="87" customFormat="1" ht="21" customHeight="1">
      <c r="A917" s="80" t="s">
        <v>399</v>
      </c>
      <c r="B917" s="80"/>
      <c r="C917" s="111"/>
      <c r="D917" s="80"/>
      <c r="E917" s="112"/>
      <c r="F917" s="80" t="s">
        <v>400</v>
      </c>
      <c r="G917" s="113">
        <f>SUM(G918:G932)/2</f>
        <v>301494</v>
      </c>
      <c r="H917" s="113">
        <f>SUM(H918:H932)/2</f>
        <v>152465</v>
      </c>
      <c r="I917" s="114">
        <f aca="true" t="shared" si="32" ref="I917:I932">H917/G917*100</f>
        <v>50.56982891865178</v>
      </c>
      <c r="J917" s="86"/>
      <c r="K917" s="86"/>
    </row>
    <row r="918" spans="1:11" s="99" customFormat="1" ht="21" customHeight="1">
      <c r="A918" s="57"/>
      <c r="B918" s="58"/>
      <c r="C918" s="59">
        <v>85404</v>
      </c>
      <c r="D918" s="58"/>
      <c r="E918" s="60"/>
      <c r="F918" s="57" t="s">
        <v>273</v>
      </c>
      <c r="G918" s="173">
        <f>SUM(G919:G930)</f>
        <v>301394</v>
      </c>
      <c r="H918" s="173">
        <f>SUM(H919:H930)</f>
        <v>152465</v>
      </c>
      <c r="I918" s="63">
        <f t="shared" si="32"/>
        <v>50.586607563521504</v>
      </c>
      <c r="J918" s="90"/>
      <c r="K918" s="90"/>
    </row>
    <row r="919" spans="1:11" s="101" customFormat="1" ht="21" customHeight="1">
      <c r="A919" s="92"/>
      <c r="B919" s="93"/>
      <c r="C919" s="134"/>
      <c r="D919" s="137">
        <v>3020</v>
      </c>
      <c r="E919" s="138"/>
      <c r="F919" s="121" t="s">
        <v>61</v>
      </c>
      <c r="G919" s="120">
        <v>1715</v>
      </c>
      <c r="H919" s="120">
        <v>278</v>
      </c>
      <c r="I919" s="116">
        <f t="shared" si="32"/>
        <v>16.20991253644315</v>
      </c>
      <c r="J919" s="140" t="s">
        <v>328</v>
      </c>
      <c r="K919" s="140"/>
    </row>
    <row r="920" spans="1:11" s="101" customFormat="1" ht="21" customHeight="1">
      <c r="A920" s="92"/>
      <c r="B920" s="93"/>
      <c r="C920" s="126"/>
      <c r="D920" s="93">
        <v>4010</v>
      </c>
      <c r="E920" s="95"/>
      <c r="F920" s="121" t="s">
        <v>78</v>
      </c>
      <c r="G920" s="123">
        <v>187761</v>
      </c>
      <c r="H920" s="123">
        <v>89405</v>
      </c>
      <c r="I920" s="124">
        <f t="shared" si="32"/>
        <v>47.616384659221026</v>
      </c>
      <c r="J920" s="98" t="s">
        <v>79</v>
      </c>
      <c r="K920" s="98"/>
    </row>
    <row r="921" spans="1:11" s="101" customFormat="1" ht="21" customHeight="1">
      <c r="A921" s="92"/>
      <c r="B921" s="93"/>
      <c r="C921" s="126"/>
      <c r="D921" s="137">
        <v>4040</v>
      </c>
      <c r="E921" s="138"/>
      <c r="F921" s="121" t="s">
        <v>23</v>
      </c>
      <c r="G921" s="120">
        <v>14824</v>
      </c>
      <c r="H921" s="120">
        <v>14824</v>
      </c>
      <c r="I921" s="116">
        <f t="shared" si="32"/>
        <v>100</v>
      </c>
      <c r="J921" s="140" t="s">
        <v>98</v>
      </c>
      <c r="K921" s="140"/>
    </row>
    <row r="922" spans="1:11" s="101" customFormat="1" ht="21" customHeight="1">
      <c r="A922" s="92"/>
      <c r="B922" s="93"/>
      <c r="C922" s="126"/>
      <c r="D922" s="137">
        <v>4110</v>
      </c>
      <c r="E922" s="138"/>
      <c r="F922" s="121" t="s">
        <v>25</v>
      </c>
      <c r="G922" s="120">
        <v>33812</v>
      </c>
      <c r="H922" s="120">
        <v>18173</v>
      </c>
      <c r="I922" s="116">
        <f t="shared" si="32"/>
        <v>53.747190346622496</v>
      </c>
      <c r="J922" s="140" t="s">
        <v>81</v>
      </c>
      <c r="K922" s="140"/>
    </row>
    <row r="923" spans="1:11" s="101" customFormat="1" ht="21" customHeight="1">
      <c r="A923" s="92"/>
      <c r="B923" s="93"/>
      <c r="C923" s="126"/>
      <c r="D923" s="137">
        <v>4120</v>
      </c>
      <c r="E923" s="138"/>
      <c r="F923" s="121" t="s">
        <v>26</v>
      </c>
      <c r="G923" s="120">
        <v>4252</v>
      </c>
      <c r="H923" s="120">
        <v>2477</v>
      </c>
      <c r="I923" s="116">
        <f t="shared" si="32"/>
        <v>58.2549388523048</v>
      </c>
      <c r="J923" s="140" t="s">
        <v>82</v>
      </c>
      <c r="K923" s="140"/>
    </row>
    <row r="924" spans="1:11" s="101" customFormat="1" ht="21" customHeight="1">
      <c r="A924" s="92"/>
      <c r="B924" s="93"/>
      <c r="C924" s="126"/>
      <c r="D924" s="137">
        <v>4210</v>
      </c>
      <c r="E924" s="138"/>
      <c r="F924" s="121" t="s">
        <v>27</v>
      </c>
      <c r="G924" s="120">
        <v>4955</v>
      </c>
      <c r="H924" s="120">
        <v>1278</v>
      </c>
      <c r="I924" s="116">
        <f t="shared" si="32"/>
        <v>25.792129162462157</v>
      </c>
      <c r="J924" s="140" t="s">
        <v>100</v>
      </c>
      <c r="K924" s="140"/>
    </row>
    <row r="925" spans="1:11" s="101" customFormat="1" ht="21" customHeight="1">
      <c r="A925" s="92"/>
      <c r="B925" s="93"/>
      <c r="C925" s="126"/>
      <c r="D925" s="137">
        <v>4240</v>
      </c>
      <c r="E925" s="138"/>
      <c r="F925" s="121" t="s">
        <v>29</v>
      </c>
      <c r="G925" s="120">
        <v>600</v>
      </c>
      <c r="H925" s="120">
        <v>201</v>
      </c>
      <c r="I925" s="116">
        <f t="shared" si="32"/>
        <v>33.5</v>
      </c>
      <c r="J925" s="140" t="s">
        <v>329</v>
      </c>
      <c r="K925" s="140"/>
    </row>
    <row r="926" spans="1:11" s="101" customFormat="1" ht="21" customHeight="1">
      <c r="A926" s="92"/>
      <c r="B926" s="93"/>
      <c r="C926" s="126"/>
      <c r="D926" s="137">
        <v>4260</v>
      </c>
      <c r="E926" s="138"/>
      <c r="F926" s="121" t="s">
        <v>31</v>
      </c>
      <c r="G926" s="120">
        <v>20000</v>
      </c>
      <c r="H926" s="120">
        <v>9719</v>
      </c>
      <c r="I926" s="116">
        <f t="shared" si="32"/>
        <v>48.595</v>
      </c>
      <c r="J926" s="141" t="s">
        <v>119</v>
      </c>
      <c r="K926" s="141"/>
    </row>
    <row r="927" spans="1:11" s="101" customFormat="1" ht="21" customHeight="1">
      <c r="A927" s="92"/>
      <c r="B927" s="93"/>
      <c r="C927" s="126"/>
      <c r="D927" s="137">
        <v>4270</v>
      </c>
      <c r="E927" s="138"/>
      <c r="F927" s="121" t="s">
        <v>32</v>
      </c>
      <c r="G927" s="120">
        <v>3000</v>
      </c>
      <c r="H927" s="120">
        <v>0</v>
      </c>
      <c r="I927" s="116">
        <f t="shared" si="32"/>
        <v>0</v>
      </c>
      <c r="J927" s="140" t="s">
        <v>331</v>
      </c>
      <c r="K927" s="140"/>
    </row>
    <row r="928" spans="1:11" s="101" customFormat="1" ht="21" customHeight="1">
      <c r="A928" s="92"/>
      <c r="B928" s="93"/>
      <c r="C928" s="126"/>
      <c r="D928" s="137">
        <v>4300</v>
      </c>
      <c r="E928" s="138"/>
      <c r="F928" s="121" t="s">
        <v>332</v>
      </c>
      <c r="G928" s="120">
        <v>19625</v>
      </c>
      <c r="H928" s="120">
        <v>8138</v>
      </c>
      <c r="I928" s="116">
        <f t="shared" si="32"/>
        <v>41.46751592356688</v>
      </c>
      <c r="J928" s="140" t="s">
        <v>338</v>
      </c>
      <c r="K928" s="140"/>
    </row>
    <row r="929" spans="1:11" s="101" customFormat="1" ht="21" customHeight="1">
      <c r="A929" s="92"/>
      <c r="B929" s="93"/>
      <c r="C929" s="126"/>
      <c r="D929" s="137">
        <v>4410</v>
      </c>
      <c r="E929" s="138"/>
      <c r="F929" s="121" t="s">
        <v>71</v>
      </c>
      <c r="G929" s="120">
        <v>100</v>
      </c>
      <c r="H929" s="120">
        <v>0</v>
      </c>
      <c r="I929" s="116">
        <f t="shared" si="32"/>
        <v>0</v>
      </c>
      <c r="J929" s="140" t="s">
        <v>286</v>
      </c>
      <c r="K929" s="140"/>
    </row>
    <row r="930" spans="1:11" s="101" customFormat="1" ht="21" customHeight="1">
      <c r="A930" s="92"/>
      <c r="B930" s="93"/>
      <c r="C930" s="209"/>
      <c r="D930" s="137">
        <v>4440</v>
      </c>
      <c r="E930" s="138"/>
      <c r="F930" s="121" t="s">
        <v>41</v>
      </c>
      <c r="G930" s="120">
        <v>10750</v>
      </c>
      <c r="H930" s="120">
        <v>7972</v>
      </c>
      <c r="I930" s="97">
        <f t="shared" si="32"/>
        <v>74.15813953488372</v>
      </c>
      <c r="J930" s="140" t="s">
        <v>95</v>
      </c>
      <c r="K930" s="140"/>
    </row>
    <row r="931" spans="1:11" s="99" customFormat="1" ht="21" customHeight="1">
      <c r="A931" s="57"/>
      <c r="B931" s="60"/>
      <c r="C931" s="100">
        <v>85446</v>
      </c>
      <c r="D931" s="132"/>
      <c r="E931" s="60"/>
      <c r="F931" s="57" t="s">
        <v>294</v>
      </c>
      <c r="G931" s="88">
        <f>SUM(G932)</f>
        <v>100</v>
      </c>
      <c r="H931" s="88">
        <f>SUM(H932)</f>
        <v>0</v>
      </c>
      <c r="I931" s="89">
        <f t="shared" si="32"/>
        <v>0</v>
      </c>
      <c r="J931" s="144"/>
      <c r="K931" s="144"/>
    </row>
    <row r="932" spans="1:11" s="99" customFormat="1" ht="21" customHeight="1">
      <c r="A932" s="92"/>
      <c r="B932" s="95"/>
      <c r="C932" s="100"/>
      <c r="D932" s="127">
        <v>4300</v>
      </c>
      <c r="E932" s="95"/>
      <c r="F932" s="92" t="s">
        <v>308</v>
      </c>
      <c r="G932" s="96">
        <v>100</v>
      </c>
      <c r="H932" s="96">
        <v>0</v>
      </c>
      <c r="I932" s="97">
        <f t="shared" si="32"/>
        <v>0</v>
      </c>
      <c r="J932" s="142" t="s">
        <v>295</v>
      </c>
      <c r="K932" s="142"/>
    </row>
    <row r="933" spans="1:11" s="101" customFormat="1" ht="18" customHeight="1">
      <c r="A933" s="92"/>
      <c r="B933" s="93"/>
      <c r="C933" s="209"/>
      <c r="D933" s="137"/>
      <c r="E933" s="138"/>
      <c r="F933" s="121"/>
      <c r="G933" s="120"/>
      <c r="H933" s="120"/>
      <c r="I933" s="116"/>
      <c r="J933" s="162"/>
      <c r="K933" s="162"/>
    </row>
    <row r="934" spans="1:11" s="87" customFormat="1" ht="21" customHeight="1">
      <c r="A934" s="80" t="s">
        <v>401</v>
      </c>
      <c r="B934" s="80"/>
      <c r="C934" s="111"/>
      <c r="D934" s="80"/>
      <c r="E934" s="112"/>
      <c r="F934" s="80" t="s">
        <v>402</v>
      </c>
      <c r="G934" s="113">
        <f>SUM(G935:G946)/2</f>
        <v>1098665</v>
      </c>
      <c r="H934" s="113">
        <f>SUM(H935:H946)/2</f>
        <v>497455</v>
      </c>
      <c r="I934" s="228">
        <f>H934/G934*100</f>
        <v>45.27813300687652</v>
      </c>
      <c r="J934" s="86"/>
      <c r="K934" s="86"/>
    </row>
    <row r="935" spans="1:11" s="91" customFormat="1" ht="18" customHeight="1">
      <c r="A935" s="184"/>
      <c r="B935" s="229"/>
      <c r="C935" s="59">
        <v>75416</v>
      </c>
      <c r="D935" s="58"/>
      <c r="E935" s="60"/>
      <c r="F935" s="57" t="s">
        <v>403</v>
      </c>
      <c r="G935" s="88">
        <f>SUM(G936:G946)</f>
        <v>1098665</v>
      </c>
      <c r="H935" s="88">
        <f>SUM(H936:H946)</f>
        <v>497455</v>
      </c>
      <c r="I935" s="187">
        <f>H935/G935*100</f>
        <v>45.27813300687652</v>
      </c>
      <c r="J935" s="90"/>
      <c r="K935" s="90"/>
    </row>
    <row r="936" spans="1:11" s="99" customFormat="1" ht="21" customHeight="1">
      <c r="A936" s="230"/>
      <c r="B936" s="231"/>
      <c r="C936" s="94"/>
      <c r="D936" s="93">
        <v>3020</v>
      </c>
      <c r="E936" s="95"/>
      <c r="F936" s="92" t="s">
        <v>61</v>
      </c>
      <c r="G936" s="96">
        <v>55000</v>
      </c>
      <c r="H936" s="96">
        <v>26389</v>
      </c>
      <c r="I936" s="190">
        <f>H936/G936*100</f>
        <v>47.980000000000004</v>
      </c>
      <c r="J936" s="98" t="s">
        <v>404</v>
      </c>
      <c r="K936" s="98"/>
    </row>
    <row r="937" spans="1:11" s="99" customFormat="1" ht="21" customHeight="1">
      <c r="A937" s="230"/>
      <c r="B937" s="231"/>
      <c r="C937" s="100"/>
      <c r="D937" s="93">
        <v>4010</v>
      </c>
      <c r="E937" s="95"/>
      <c r="F937" s="92" t="s">
        <v>405</v>
      </c>
      <c r="G937" s="96">
        <v>725000</v>
      </c>
      <c r="H937" s="96">
        <v>312314</v>
      </c>
      <c r="I937" s="190">
        <f aca="true" t="shared" si="33" ref="I937:I946">H937/G937*100</f>
        <v>43.07779310344827</v>
      </c>
      <c r="J937" s="98" t="s">
        <v>406</v>
      </c>
      <c r="K937" s="98"/>
    </row>
    <row r="938" spans="1:11" s="99" customFormat="1" ht="21" customHeight="1">
      <c r="A938" s="230"/>
      <c r="B938" s="231"/>
      <c r="C938" s="100"/>
      <c r="D938" s="93">
        <v>4040</v>
      </c>
      <c r="E938" s="95"/>
      <c r="F938" s="92" t="s">
        <v>23</v>
      </c>
      <c r="G938" s="96">
        <v>62100</v>
      </c>
      <c r="H938" s="96">
        <v>46519</v>
      </c>
      <c r="I938" s="190">
        <f t="shared" si="33"/>
        <v>74.90982286634461</v>
      </c>
      <c r="J938" s="98" t="s">
        <v>407</v>
      </c>
      <c r="K938" s="98"/>
    </row>
    <row r="939" spans="1:11" s="101" customFormat="1" ht="21" customHeight="1">
      <c r="A939" s="230"/>
      <c r="B939" s="231"/>
      <c r="C939" s="100"/>
      <c r="D939" s="93">
        <v>4110</v>
      </c>
      <c r="E939" s="95"/>
      <c r="F939" s="92" t="s">
        <v>25</v>
      </c>
      <c r="G939" s="96">
        <v>136740</v>
      </c>
      <c r="H939" s="96">
        <v>60520</v>
      </c>
      <c r="I939" s="190">
        <f t="shared" si="33"/>
        <v>44.25917800204768</v>
      </c>
      <c r="J939" s="98" t="s">
        <v>408</v>
      </c>
      <c r="K939" s="98"/>
    </row>
    <row r="940" spans="1:11" s="101" customFormat="1" ht="21" customHeight="1">
      <c r="A940" s="230"/>
      <c r="B940" s="231"/>
      <c r="C940" s="100"/>
      <c r="D940" s="93">
        <v>4120</v>
      </c>
      <c r="E940" s="95"/>
      <c r="F940" s="92" t="s">
        <v>26</v>
      </c>
      <c r="G940" s="96">
        <v>17725</v>
      </c>
      <c r="H940" s="96">
        <v>8607</v>
      </c>
      <c r="I940" s="190">
        <f t="shared" si="33"/>
        <v>48.558533145275035</v>
      </c>
      <c r="J940" s="98" t="s">
        <v>409</v>
      </c>
      <c r="K940" s="98"/>
    </row>
    <row r="941" spans="1:11" s="99" customFormat="1" ht="33" customHeight="1">
      <c r="A941" s="230"/>
      <c r="B941" s="231"/>
      <c r="C941" s="100"/>
      <c r="D941" s="93">
        <v>4210</v>
      </c>
      <c r="E941" s="95"/>
      <c r="F941" s="92" t="s">
        <v>410</v>
      </c>
      <c r="G941" s="96">
        <v>45000</v>
      </c>
      <c r="H941" s="96">
        <v>23375</v>
      </c>
      <c r="I941" s="190">
        <f t="shared" si="33"/>
        <v>51.94444444444445</v>
      </c>
      <c r="J941" s="98" t="s">
        <v>411</v>
      </c>
      <c r="K941" s="98"/>
    </row>
    <row r="942" spans="1:11" s="101" customFormat="1" ht="21" customHeight="1">
      <c r="A942" s="230"/>
      <c r="B942" s="231"/>
      <c r="C942" s="100"/>
      <c r="D942" s="93">
        <v>4260</v>
      </c>
      <c r="E942" s="95"/>
      <c r="F942" s="92" t="s">
        <v>31</v>
      </c>
      <c r="G942" s="96">
        <v>7600</v>
      </c>
      <c r="H942" s="96">
        <v>4088</v>
      </c>
      <c r="I942" s="190">
        <f t="shared" si="33"/>
        <v>53.789473684210535</v>
      </c>
      <c r="J942" s="98" t="s">
        <v>412</v>
      </c>
      <c r="K942" s="98"/>
    </row>
    <row r="943" spans="1:11" s="99" customFormat="1" ht="21" customHeight="1">
      <c r="A943" s="230"/>
      <c r="B943" s="231"/>
      <c r="C943" s="100"/>
      <c r="D943" s="93">
        <v>4270</v>
      </c>
      <c r="E943" s="95"/>
      <c r="F943" s="92" t="s">
        <v>32</v>
      </c>
      <c r="G943" s="96">
        <v>12000</v>
      </c>
      <c r="H943" s="96">
        <v>4333</v>
      </c>
      <c r="I943" s="190">
        <f t="shared" si="33"/>
        <v>36.108333333333334</v>
      </c>
      <c r="J943" s="98" t="s">
        <v>413</v>
      </c>
      <c r="K943" s="98"/>
    </row>
    <row r="944" spans="1:11" s="99" customFormat="1" ht="33" customHeight="1">
      <c r="A944" s="230"/>
      <c r="B944" s="232"/>
      <c r="C944" s="100"/>
      <c r="D944" s="127">
        <v>4300</v>
      </c>
      <c r="E944" s="95"/>
      <c r="F944" s="174" t="s">
        <v>34</v>
      </c>
      <c r="G944" s="96">
        <v>26500</v>
      </c>
      <c r="H944" s="96">
        <v>7785</v>
      </c>
      <c r="I944" s="190">
        <f t="shared" si="33"/>
        <v>29.377358490566035</v>
      </c>
      <c r="J944" s="140" t="s">
        <v>414</v>
      </c>
      <c r="K944" s="140"/>
    </row>
    <row r="945" spans="1:11" s="101" customFormat="1" ht="21" customHeight="1">
      <c r="A945" s="230"/>
      <c r="B945" s="231"/>
      <c r="C945" s="100"/>
      <c r="D945" s="137">
        <v>4410</v>
      </c>
      <c r="E945" s="138"/>
      <c r="F945" s="121" t="s">
        <v>71</v>
      </c>
      <c r="G945" s="122">
        <v>5000</v>
      </c>
      <c r="H945" s="122">
        <v>1694</v>
      </c>
      <c r="I945" s="233">
        <f t="shared" si="33"/>
        <v>33.879999999999995</v>
      </c>
      <c r="J945" s="98" t="s">
        <v>415</v>
      </c>
      <c r="K945" s="98"/>
    </row>
    <row r="946" spans="1:11" s="99" customFormat="1" ht="21" customHeight="1">
      <c r="A946" s="230"/>
      <c r="B946" s="231"/>
      <c r="C946" s="100"/>
      <c r="D946" s="93">
        <v>4430</v>
      </c>
      <c r="E946" s="95"/>
      <c r="F946" s="92" t="s">
        <v>39</v>
      </c>
      <c r="G946" s="96">
        <v>6000</v>
      </c>
      <c r="H946" s="96">
        <v>1831</v>
      </c>
      <c r="I946" s="190">
        <f t="shared" si="33"/>
        <v>30.516666666666666</v>
      </c>
      <c r="J946" s="105" t="s">
        <v>416</v>
      </c>
      <c r="K946" s="105"/>
    </row>
    <row r="947" spans="1:11" s="101" customFormat="1" ht="21" customHeight="1">
      <c r="A947" s="92"/>
      <c r="B947" s="93"/>
      <c r="C947" s="209"/>
      <c r="D947" s="137"/>
      <c r="E947" s="138"/>
      <c r="F947" s="121"/>
      <c r="G947" s="120"/>
      <c r="H947" s="120"/>
      <c r="I947" s="116"/>
      <c r="J947" s="64"/>
      <c r="K947" s="64"/>
    </row>
    <row r="948" spans="1:11" s="87" customFormat="1" ht="21.75" customHeight="1">
      <c r="A948" s="80" t="s">
        <v>417</v>
      </c>
      <c r="B948" s="80"/>
      <c r="C948" s="111"/>
      <c r="D948" s="80"/>
      <c r="E948" s="112"/>
      <c r="F948" s="80" t="s">
        <v>418</v>
      </c>
      <c r="G948" s="113">
        <f>SUM(G949:G978)/2</f>
        <v>2089445</v>
      </c>
      <c r="H948" s="113">
        <f>SUM(H949:H978)/2</f>
        <v>1135291</v>
      </c>
      <c r="I948" s="114">
        <f>H948/G948*100</f>
        <v>54.334572099289524</v>
      </c>
      <c r="J948" s="86"/>
      <c r="K948" s="86"/>
    </row>
    <row r="949" spans="1:11" s="91" customFormat="1" ht="21" customHeight="1">
      <c r="A949" s="57"/>
      <c r="B949" s="58"/>
      <c r="C949" s="59">
        <v>80101</v>
      </c>
      <c r="D949" s="58"/>
      <c r="E949" s="60"/>
      <c r="F949" s="57" t="s">
        <v>251</v>
      </c>
      <c r="G949" s="88">
        <f>SUM(G950:G964)</f>
        <v>1866954</v>
      </c>
      <c r="H949" s="88">
        <f>SUM(H950:H964)</f>
        <v>1024102</v>
      </c>
      <c r="I949" s="63">
        <f>H949/G949*100</f>
        <v>54.854163519829626</v>
      </c>
      <c r="J949" s="115"/>
      <c r="K949" s="115"/>
    </row>
    <row r="950" spans="1:11" s="119" customFormat="1" ht="24" customHeight="1">
      <c r="A950" s="92"/>
      <c r="B950" s="93"/>
      <c r="C950" s="134"/>
      <c r="D950" s="93">
        <v>3020</v>
      </c>
      <c r="E950" s="95"/>
      <c r="F950" s="92" t="s">
        <v>19</v>
      </c>
      <c r="G950" s="120">
        <v>3950</v>
      </c>
      <c r="H950" s="120">
        <v>0</v>
      </c>
      <c r="I950" s="116">
        <f>H950/G950*100</f>
        <v>0</v>
      </c>
      <c r="J950" s="140" t="s">
        <v>174</v>
      </c>
      <c r="K950" s="140"/>
    </row>
    <row r="951" spans="1:11" s="99" customFormat="1" ht="24" customHeight="1">
      <c r="A951" s="92"/>
      <c r="B951" s="95"/>
      <c r="C951" s="126"/>
      <c r="D951" s="127">
        <v>4010</v>
      </c>
      <c r="E951" s="95"/>
      <c r="F951" s="92" t="s">
        <v>21</v>
      </c>
      <c r="G951" s="120">
        <v>1211580</v>
      </c>
      <c r="H951" s="120">
        <v>591168</v>
      </c>
      <c r="I951" s="116">
        <f>H951/G951*100</f>
        <v>48.7931461397514</v>
      </c>
      <c r="J951" s="140" t="s">
        <v>419</v>
      </c>
      <c r="K951" s="140"/>
    </row>
    <row r="952" spans="1:11" s="99" customFormat="1" ht="21" customHeight="1">
      <c r="A952" s="92"/>
      <c r="B952" s="93"/>
      <c r="C952" s="126"/>
      <c r="D952" s="93">
        <v>4040</v>
      </c>
      <c r="E952" s="95"/>
      <c r="F952" s="92" t="s">
        <v>23</v>
      </c>
      <c r="G952" s="120">
        <v>91491</v>
      </c>
      <c r="H952" s="120">
        <v>86982</v>
      </c>
      <c r="I952" s="116">
        <f aca="true" t="shared" si="34" ref="I952:I1021">H952/G952*100</f>
        <v>95.07164639144834</v>
      </c>
      <c r="J952" s="140" t="s">
        <v>80</v>
      </c>
      <c r="K952" s="140"/>
    </row>
    <row r="953" spans="1:11" s="99" customFormat="1" ht="21" customHeight="1">
      <c r="A953" s="92"/>
      <c r="B953" s="93"/>
      <c r="C953" s="126"/>
      <c r="D953" s="93">
        <v>4110</v>
      </c>
      <c r="E953" s="95"/>
      <c r="F953" s="92" t="s">
        <v>25</v>
      </c>
      <c r="G953" s="120">
        <v>217663</v>
      </c>
      <c r="H953" s="120">
        <v>115245</v>
      </c>
      <c r="I953" s="116">
        <f t="shared" si="34"/>
        <v>52.946527430017966</v>
      </c>
      <c r="J953" s="140" t="s">
        <v>81</v>
      </c>
      <c r="K953" s="140"/>
    </row>
    <row r="954" spans="1:11" s="99" customFormat="1" ht="21" customHeight="1">
      <c r="A954" s="92"/>
      <c r="B954" s="93"/>
      <c r="C954" s="126"/>
      <c r="D954" s="93">
        <v>4120</v>
      </c>
      <c r="E954" s="95"/>
      <c r="F954" s="92" t="s">
        <v>420</v>
      </c>
      <c r="G954" s="120">
        <v>27371</v>
      </c>
      <c r="H954" s="120">
        <v>16059</v>
      </c>
      <c r="I954" s="116">
        <f t="shared" si="34"/>
        <v>58.671586715867164</v>
      </c>
      <c r="J954" s="140" t="s">
        <v>82</v>
      </c>
      <c r="K954" s="140"/>
    </row>
    <row r="955" spans="1:11" s="99" customFormat="1" ht="21" customHeight="1">
      <c r="A955" s="92"/>
      <c r="B955" s="93"/>
      <c r="C955" s="126"/>
      <c r="D955" s="93">
        <v>4140</v>
      </c>
      <c r="E955" s="95"/>
      <c r="F955" s="121" t="s">
        <v>83</v>
      </c>
      <c r="G955" s="123">
        <v>6716</v>
      </c>
      <c r="H955" s="123">
        <v>3117</v>
      </c>
      <c r="I955" s="124">
        <f t="shared" si="34"/>
        <v>46.411554496724236</v>
      </c>
      <c r="J955" s="140" t="s">
        <v>99</v>
      </c>
      <c r="K955" s="140"/>
    </row>
    <row r="956" spans="1:11" s="99" customFormat="1" ht="21" customHeight="1">
      <c r="A956" s="92"/>
      <c r="B956" s="93"/>
      <c r="C956" s="126"/>
      <c r="D956" s="93">
        <v>4210</v>
      </c>
      <c r="E956" s="95"/>
      <c r="F956" s="92" t="s">
        <v>27</v>
      </c>
      <c r="G956" s="120">
        <v>12720</v>
      </c>
      <c r="H956" s="120">
        <v>8153</v>
      </c>
      <c r="I956" s="116">
        <f t="shared" si="34"/>
        <v>64.09591194968553</v>
      </c>
      <c r="J956" s="140" t="s">
        <v>100</v>
      </c>
      <c r="K956" s="140"/>
    </row>
    <row r="957" spans="1:11" s="99" customFormat="1" ht="21" customHeight="1">
      <c r="A957" s="92"/>
      <c r="B957" s="93"/>
      <c r="C957" s="126"/>
      <c r="D957" s="93">
        <v>4240</v>
      </c>
      <c r="E957" s="95"/>
      <c r="F957" s="92" t="s">
        <v>29</v>
      </c>
      <c r="G957" s="120">
        <v>7772</v>
      </c>
      <c r="H957" s="120">
        <v>7574</v>
      </c>
      <c r="I957" s="116">
        <f t="shared" si="34"/>
        <v>97.45239320638188</v>
      </c>
      <c r="J957" s="140" t="s">
        <v>101</v>
      </c>
      <c r="K957" s="140"/>
    </row>
    <row r="958" spans="1:11" s="99" customFormat="1" ht="21" customHeight="1">
      <c r="A958" s="92"/>
      <c r="B958" s="93"/>
      <c r="C958" s="126"/>
      <c r="D958" s="93">
        <v>4260</v>
      </c>
      <c r="E958" s="95"/>
      <c r="F958" s="92" t="s">
        <v>31</v>
      </c>
      <c r="G958" s="120">
        <v>180000</v>
      </c>
      <c r="H958" s="120">
        <v>126182</v>
      </c>
      <c r="I958" s="116">
        <f t="shared" si="34"/>
        <v>70.10111111111111</v>
      </c>
      <c r="J958" s="141" t="s">
        <v>421</v>
      </c>
      <c r="K958" s="141"/>
    </row>
    <row r="959" spans="1:11" s="99" customFormat="1" ht="21" customHeight="1">
      <c r="A959" s="92"/>
      <c r="B959" s="93"/>
      <c r="C959" s="126"/>
      <c r="D959" s="93">
        <v>4270</v>
      </c>
      <c r="E959" s="95"/>
      <c r="F959" s="92" t="s">
        <v>32</v>
      </c>
      <c r="G959" s="120">
        <v>8410</v>
      </c>
      <c r="H959" s="120">
        <v>2451</v>
      </c>
      <c r="I959" s="116">
        <f t="shared" si="34"/>
        <v>29.14387633769322</v>
      </c>
      <c r="J959" s="140" t="s">
        <v>422</v>
      </c>
      <c r="K959" s="140"/>
    </row>
    <row r="960" spans="1:11" s="99" customFormat="1" ht="21" customHeight="1">
      <c r="A960" s="92"/>
      <c r="B960" s="93"/>
      <c r="C960" s="126"/>
      <c r="D960" s="93">
        <v>4300</v>
      </c>
      <c r="E960" s="95"/>
      <c r="F960" s="92" t="s">
        <v>34</v>
      </c>
      <c r="G960" s="120">
        <v>18340</v>
      </c>
      <c r="H960" s="120">
        <v>8653</v>
      </c>
      <c r="I960" s="116">
        <f t="shared" si="34"/>
        <v>47.18102508178844</v>
      </c>
      <c r="J960" s="140" t="s">
        <v>423</v>
      </c>
      <c r="K960" s="140"/>
    </row>
    <row r="961" spans="1:11" s="99" customFormat="1" ht="22.5" customHeight="1">
      <c r="A961" s="92"/>
      <c r="B961" s="93"/>
      <c r="C961" s="126"/>
      <c r="D961" s="93">
        <v>4410</v>
      </c>
      <c r="E961" s="95"/>
      <c r="F961" s="92" t="s">
        <v>71</v>
      </c>
      <c r="G961" s="120">
        <v>1000</v>
      </c>
      <c r="H961" s="120">
        <v>0</v>
      </c>
      <c r="I961" s="116">
        <f t="shared" si="34"/>
        <v>0</v>
      </c>
      <c r="J961" s="140" t="s">
        <v>286</v>
      </c>
      <c r="K961" s="140"/>
    </row>
    <row r="962" spans="1:11" s="99" customFormat="1" ht="21.75" customHeight="1">
      <c r="A962" s="92"/>
      <c r="B962" s="93"/>
      <c r="C962" s="126"/>
      <c r="D962" s="93">
        <v>4430</v>
      </c>
      <c r="E962" s="95"/>
      <c r="F962" s="92" t="s">
        <v>39</v>
      </c>
      <c r="G962" s="120">
        <v>1800</v>
      </c>
      <c r="H962" s="120">
        <v>0</v>
      </c>
      <c r="I962" s="116">
        <f t="shared" si="34"/>
        <v>0</v>
      </c>
      <c r="J962" s="140" t="s">
        <v>424</v>
      </c>
      <c r="K962" s="140"/>
    </row>
    <row r="963" spans="1:11" s="99" customFormat="1" ht="22.5" customHeight="1">
      <c r="A963" s="92"/>
      <c r="B963" s="93"/>
      <c r="C963" s="209"/>
      <c r="D963" s="93">
        <v>4440</v>
      </c>
      <c r="E963" s="95"/>
      <c r="F963" s="92" t="s">
        <v>41</v>
      </c>
      <c r="G963" s="234">
        <v>77683</v>
      </c>
      <c r="H963" s="234">
        <v>58061</v>
      </c>
      <c r="I963" s="116">
        <f t="shared" si="34"/>
        <v>74.740934309952</v>
      </c>
      <c r="J963" s="140" t="s">
        <v>95</v>
      </c>
      <c r="K963" s="140"/>
    </row>
    <row r="964" spans="1:11" s="99" customFormat="1" ht="21.75" customHeight="1">
      <c r="A964" s="92"/>
      <c r="B964" s="93"/>
      <c r="C964" s="209"/>
      <c r="D964" s="93">
        <v>4480</v>
      </c>
      <c r="E964" s="95"/>
      <c r="F964" s="92" t="s">
        <v>43</v>
      </c>
      <c r="G964" s="234">
        <v>458</v>
      </c>
      <c r="H964" s="234">
        <v>457</v>
      </c>
      <c r="I964" s="116">
        <f t="shared" si="34"/>
        <v>99.78165938864629</v>
      </c>
      <c r="J964" s="140" t="s">
        <v>425</v>
      </c>
      <c r="K964" s="140"/>
    </row>
    <row r="965" spans="1:11" s="99" customFormat="1" ht="24" customHeight="1">
      <c r="A965" s="57"/>
      <c r="B965" s="58"/>
      <c r="C965" s="75">
        <v>80146</v>
      </c>
      <c r="D965" s="58"/>
      <c r="E965" s="60"/>
      <c r="F965" s="57" t="s">
        <v>47</v>
      </c>
      <c r="G965" s="235">
        <f>SUM(G966:G971)</f>
        <v>50859</v>
      </c>
      <c r="H965" s="235">
        <f>SUM(H966:H971)</f>
        <v>27587</v>
      </c>
      <c r="I965" s="63">
        <f t="shared" si="34"/>
        <v>54.242120372008884</v>
      </c>
      <c r="J965" s="144"/>
      <c r="K965" s="144"/>
    </row>
    <row r="966" spans="1:11" s="99" customFormat="1" ht="21" customHeight="1">
      <c r="A966" s="92"/>
      <c r="B966" s="95"/>
      <c r="C966" s="126"/>
      <c r="D966" s="127">
        <v>4010</v>
      </c>
      <c r="E966" s="95"/>
      <c r="F966" s="92" t="s">
        <v>21</v>
      </c>
      <c r="G966" s="120">
        <v>37422</v>
      </c>
      <c r="H966" s="120">
        <v>20733</v>
      </c>
      <c r="I966" s="116">
        <f aca="true" t="shared" si="35" ref="I966:I972">H966/G966*100</f>
        <v>55.40323873657207</v>
      </c>
      <c r="J966" s="140" t="s">
        <v>426</v>
      </c>
      <c r="K966" s="140"/>
    </row>
    <row r="967" spans="1:11" s="99" customFormat="1" ht="22.5" customHeight="1">
      <c r="A967" s="92"/>
      <c r="B967" s="93"/>
      <c r="C967" s="126"/>
      <c r="D967" s="93">
        <v>4110</v>
      </c>
      <c r="E967" s="95"/>
      <c r="F967" s="92" t="s">
        <v>25</v>
      </c>
      <c r="G967" s="120">
        <v>6401</v>
      </c>
      <c r="H967" s="120">
        <v>3674</v>
      </c>
      <c r="I967" s="116">
        <f t="shared" si="35"/>
        <v>57.39728167473832</v>
      </c>
      <c r="J967" s="140" t="s">
        <v>81</v>
      </c>
      <c r="K967" s="140"/>
    </row>
    <row r="968" spans="1:11" s="99" customFormat="1" ht="21" customHeight="1">
      <c r="A968" s="92"/>
      <c r="B968" s="93"/>
      <c r="C968" s="126"/>
      <c r="D968" s="93">
        <v>4120</v>
      </c>
      <c r="E968" s="95"/>
      <c r="F968" s="92" t="s">
        <v>420</v>
      </c>
      <c r="G968" s="120">
        <v>786</v>
      </c>
      <c r="H968" s="120">
        <v>501</v>
      </c>
      <c r="I968" s="116">
        <f t="shared" si="35"/>
        <v>63.74045801526718</v>
      </c>
      <c r="J968" s="140" t="s">
        <v>82</v>
      </c>
      <c r="K968" s="140"/>
    </row>
    <row r="969" spans="1:11" s="99" customFormat="1" ht="21" customHeight="1">
      <c r="A969" s="92"/>
      <c r="B969" s="93"/>
      <c r="C969" s="126"/>
      <c r="D969" s="93">
        <v>4210</v>
      </c>
      <c r="E969" s="95"/>
      <c r="F969" s="92" t="s">
        <v>27</v>
      </c>
      <c r="G969" s="120">
        <v>1350</v>
      </c>
      <c r="H969" s="120">
        <v>900</v>
      </c>
      <c r="I969" s="116">
        <f t="shared" si="35"/>
        <v>66.66666666666666</v>
      </c>
      <c r="J969" s="140" t="s">
        <v>427</v>
      </c>
      <c r="K969" s="140"/>
    </row>
    <row r="970" spans="1:11" s="99" customFormat="1" ht="22.5" customHeight="1">
      <c r="A970" s="92"/>
      <c r="B970" s="93"/>
      <c r="C970" s="126"/>
      <c r="D970" s="93">
        <v>4300</v>
      </c>
      <c r="E970" s="95"/>
      <c r="F970" s="92" t="s">
        <v>34</v>
      </c>
      <c r="G970" s="120">
        <v>3010</v>
      </c>
      <c r="H970" s="120">
        <v>540</v>
      </c>
      <c r="I970" s="116">
        <f t="shared" si="35"/>
        <v>17.940199335548172</v>
      </c>
      <c r="J970" s="140" t="s">
        <v>428</v>
      </c>
      <c r="K970" s="140"/>
    </row>
    <row r="971" spans="1:11" s="99" customFormat="1" ht="21" customHeight="1">
      <c r="A971" s="92"/>
      <c r="B971" s="93"/>
      <c r="C971" s="126"/>
      <c r="D971" s="93">
        <v>4410</v>
      </c>
      <c r="E971" s="95"/>
      <c r="F971" s="92" t="s">
        <v>71</v>
      </c>
      <c r="G971" s="120">
        <v>1890</v>
      </c>
      <c r="H971" s="120">
        <v>1239</v>
      </c>
      <c r="I971" s="116">
        <f t="shared" si="35"/>
        <v>65.55555555555556</v>
      </c>
      <c r="J971" s="142" t="s">
        <v>429</v>
      </c>
      <c r="K971" s="142"/>
    </row>
    <row r="972" spans="1:11" s="99" customFormat="1" ht="22.5" customHeight="1">
      <c r="A972" s="57"/>
      <c r="B972" s="58"/>
      <c r="C972" s="59">
        <v>85401</v>
      </c>
      <c r="D972" s="58"/>
      <c r="E972" s="60"/>
      <c r="F972" s="57" t="s">
        <v>93</v>
      </c>
      <c r="G972" s="88">
        <f>SUM(G973:G978)</f>
        <v>171632</v>
      </c>
      <c r="H972" s="88">
        <f>SUM(H973:H978)</f>
        <v>83602</v>
      </c>
      <c r="I972" s="63">
        <f t="shared" si="35"/>
        <v>48.71003076349399</v>
      </c>
      <c r="J972" s="98"/>
      <c r="K972" s="98"/>
    </row>
    <row r="973" spans="1:11" s="101" customFormat="1" ht="21" customHeight="1">
      <c r="A973" s="92"/>
      <c r="B973" s="93"/>
      <c r="C973" s="134"/>
      <c r="D973" s="93">
        <v>3020</v>
      </c>
      <c r="E973" s="95"/>
      <c r="F973" s="92" t="s">
        <v>19</v>
      </c>
      <c r="G973" s="96">
        <v>1373</v>
      </c>
      <c r="H973" s="96">
        <v>795</v>
      </c>
      <c r="I973" s="116">
        <f t="shared" si="34"/>
        <v>57.90240349599417</v>
      </c>
      <c r="J973" s="140" t="s">
        <v>430</v>
      </c>
      <c r="K973" s="140"/>
    </row>
    <row r="974" spans="1:11" s="99" customFormat="1" ht="21" customHeight="1">
      <c r="A974" s="92"/>
      <c r="B974" s="93"/>
      <c r="C974" s="94"/>
      <c r="D974" s="93">
        <v>4010</v>
      </c>
      <c r="E974" s="95"/>
      <c r="F974" s="92" t="s">
        <v>21</v>
      </c>
      <c r="G974" s="120">
        <v>128200</v>
      </c>
      <c r="H974" s="120">
        <v>58014</v>
      </c>
      <c r="I974" s="116">
        <f t="shared" si="34"/>
        <v>45.25273010920437</v>
      </c>
      <c r="J974" s="140" t="s">
        <v>431</v>
      </c>
      <c r="K974" s="140"/>
    </row>
    <row r="975" spans="1:11" s="99" customFormat="1" ht="21" customHeight="1">
      <c r="A975" s="92"/>
      <c r="B975" s="93"/>
      <c r="C975" s="100"/>
      <c r="D975" s="93">
        <v>4040</v>
      </c>
      <c r="E975" s="95"/>
      <c r="F975" s="92" t="s">
        <v>23</v>
      </c>
      <c r="G975" s="120">
        <v>8477</v>
      </c>
      <c r="H975" s="120">
        <v>7928</v>
      </c>
      <c r="I975" s="116">
        <f t="shared" si="34"/>
        <v>93.52365223546066</v>
      </c>
      <c r="J975" s="140" t="s">
        <v>80</v>
      </c>
      <c r="K975" s="140"/>
    </row>
    <row r="976" spans="1:11" s="99" customFormat="1" ht="21" customHeight="1">
      <c r="A976" s="92"/>
      <c r="B976" s="93"/>
      <c r="C976" s="100"/>
      <c r="D976" s="93">
        <v>4110</v>
      </c>
      <c r="E976" s="95"/>
      <c r="F976" s="92" t="s">
        <v>25</v>
      </c>
      <c r="G976" s="120">
        <v>22826</v>
      </c>
      <c r="H976" s="120">
        <v>9473</v>
      </c>
      <c r="I976" s="116">
        <f t="shared" si="34"/>
        <v>41.500920003504774</v>
      </c>
      <c r="J976" s="140" t="s">
        <v>81</v>
      </c>
      <c r="K976" s="140"/>
    </row>
    <row r="977" spans="1:11" s="99" customFormat="1" ht="21" customHeight="1">
      <c r="A977" s="92"/>
      <c r="B977" s="93"/>
      <c r="C977" s="100"/>
      <c r="D977" s="93">
        <v>4120</v>
      </c>
      <c r="E977" s="95"/>
      <c r="F977" s="92" t="s">
        <v>26</v>
      </c>
      <c r="G977" s="120">
        <v>2870</v>
      </c>
      <c r="H977" s="120">
        <v>1522</v>
      </c>
      <c r="I977" s="116">
        <f t="shared" si="34"/>
        <v>53.03135888501742</v>
      </c>
      <c r="J977" s="140" t="s">
        <v>82</v>
      </c>
      <c r="K977" s="140"/>
    </row>
    <row r="978" spans="1:11" s="99" customFormat="1" ht="21" customHeight="1">
      <c r="A978" s="92"/>
      <c r="B978" s="93"/>
      <c r="C978" s="102"/>
      <c r="D978" s="93">
        <v>4440</v>
      </c>
      <c r="E978" s="95"/>
      <c r="F978" s="92" t="s">
        <v>41</v>
      </c>
      <c r="G978" s="120">
        <v>7886</v>
      </c>
      <c r="H978" s="120">
        <v>5870</v>
      </c>
      <c r="I978" s="116">
        <f t="shared" si="34"/>
        <v>74.43570885112858</v>
      </c>
      <c r="J978" s="142" t="s">
        <v>95</v>
      </c>
      <c r="K978" s="142"/>
    </row>
    <row r="979" spans="1:11" s="99" customFormat="1" ht="21" customHeight="1">
      <c r="A979" s="92"/>
      <c r="B979" s="93"/>
      <c r="C979" s="102"/>
      <c r="D979" s="93"/>
      <c r="E979" s="95"/>
      <c r="F979" s="92"/>
      <c r="G979" s="120"/>
      <c r="H979" s="120"/>
      <c r="I979" s="116"/>
      <c r="J979" s="162"/>
      <c r="K979" s="162"/>
    </row>
    <row r="980" spans="1:11" s="87" customFormat="1" ht="21" customHeight="1">
      <c r="A980" s="80" t="s">
        <v>432</v>
      </c>
      <c r="B980" s="80"/>
      <c r="C980" s="111"/>
      <c r="D980" s="80"/>
      <c r="E980" s="112"/>
      <c r="F980" s="80" t="s">
        <v>433</v>
      </c>
      <c r="G980" s="113">
        <f>SUM(G981:G1003)/2</f>
        <v>1255226</v>
      </c>
      <c r="H980" s="113">
        <f>SUM(H981:H1003)/2</f>
        <v>673613</v>
      </c>
      <c r="I980" s="114">
        <f>H980/G980*100</f>
        <v>53.66467871124403</v>
      </c>
      <c r="J980" s="86"/>
      <c r="K980" s="86"/>
    </row>
    <row r="981" spans="1:11" s="91" customFormat="1" ht="21" customHeight="1">
      <c r="A981" s="57"/>
      <c r="B981" s="58"/>
      <c r="C981" s="59">
        <v>80101</v>
      </c>
      <c r="D981" s="58"/>
      <c r="E981" s="60"/>
      <c r="F981" s="57" t="s">
        <v>251</v>
      </c>
      <c r="G981" s="88">
        <f>SUM(G982:G994)</f>
        <v>1121910</v>
      </c>
      <c r="H981" s="88">
        <f>SUM(H982:H994)</f>
        <v>602539</v>
      </c>
      <c r="I981" s="63">
        <f>H981/G981*100</f>
        <v>53.70653617491599</v>
      </c>
      <c r="J981" s="90"/>
      <c r="K981" s="90"/>
    </row>
    <row r="982" spans="1:11" s="119" customFormat="1" ht="21" customHeight="1">
      <c r="A982" s="92"/>
      <c r="B982" s="93"/>
      <c r="C982" s="134"/>
      <c r="D982" s="93">
        <v>3020</v>
      </c>
      <c r="E982" s="95"/>
      <c r="F982" s="92" t="s">
        <v>19</v>
      </c>
      <c r="G982" s="120">
        <v>3200</v>
      </c>
      <c r="H982" s="120">
        <v>245</v>
      </c>
      <c r="I982" s="97">
        <f>H982/G982*100</f>
        <v>7.656250000000001</v>
      </c>
      <c r="J982" s="140" t="s">
        <v>434</v>
      </c>
      <c r="K982" s="140"/>
    </row>
    <row r="983" spans="1:11" s="99" customFormat="1" ht="21" customHeight="1">
      <c r="A983" s="92"/>
      <c r="B983" s="95"/>
      <c r="C983" s="100"/>
      <c r="D983" s="127">
        <v>4010</v>
      </c>
      <c r="E983" s="95"/>
      <c r="F983" s="92" t="s">
        <v>21</v>
      </c>
      <c r="G983" s="120">
        <v>757808</v>
      </c>
      <c r="H983" s="120">
        <v>365550</v>
      </c>
      <c r="I983" s="116">
        <f t="shared" si="34"/>
        <v>48.237812216286976</v>
      </c>
      <c r="J983" s="140" t="s">
        <v>435</v>
      </c>
      <c r="K983" s="140"/>
    </row>
    <row r="984" spans="1:11" s="99" customFormat="1" ht="21" customHeight="1">
      <c r="A984" s="92"/>
      <c r="B984" s="95"/>
      <c r="C984" s="100"/>
      <c r="D984" s="127">
        <v>4040</v>
      </c>
      <c r="E984" s="95"/>
      <c r="F984" s="92" t="s">
        <v>23</v>
      </c>
      <c r="G984" s="120">
        <v>59682</v>
      </c>
      <c r="H984" s="120">
        <v>56838</v>
      </c>
      <c r="I984" s="116">
        <f t="shared" si="34"/>
        <v>95.234744143963</v>
      </c>
      <c r="J984" s="140" t="s">
        <v>80</v>
      </c>
      <c r="K984" s="140"/>
    </row>
    <row r="985" spans="1:11" s="99" customFormat="1" ht="21" customHeight="1">
      <c r="A985" s="92"/>
      <c r="B985" s="95"/>
      <c r="C985" s="100"/>
      <c r="D985" s="127">
        <v>4110</v>
      </c>
      <c r="E985" s="95"/>
      <c r="F985" s="92" t="s">
        <v>25</v>
      </c>
      <c r="G985" s="120">
        <v>136563</v>
      </c>
      <c r="H985" s="120">
        <v>75410</v>
      </c>
      <c r="I985" s="116">
        <f t="shared" si="34"/>
        <v>55.219935121519</v>
      </c>
      <c r="J985" s="140" t="s">
        <v>81</v>
      </c>
      <c r="K985" s="140"/>
    </row>
    <row r="986" spans="1:11" s="99" customFormat="1" ht="21" customHeight="1">
      <c r="A986" s="92"/>
      <c r="B986" s="95"/>
      <c r="C986" s="100"/>
      <c r="D986" s="127">
        <v>4120</v>
      </c>
      <c r="E986" s="95"/>
      <c r="F986" s="92" t="s">
        <v>436</v>
      </c>
      <c r="G986" s="120">
        <v>17173</v>
      </c>
      <c r="H986" s="120">
        <v>9875</v>
      </c>
      <c r="I986" s="116">
        <f t="shared" si="34"/>
        <v>57.50305712455599</v>
      </c>
      <c r="J986" s="140" t="s">
        <v>82</v>
      </c>
      <c r="K986" s="140"/>
    </row>
    <row r="987" spans="1:11" s="99" customFormat="1" ht="21" customHeight="1">
      <c r="A987" s="92"/>
      <c r="B987" s="95"/>
      <c r="C987" s="100"/>
      <c r="D987" s="127">
        <v>4210</v>
      </c>
      <c r="E987" s="95"/>
      <c r="F987" s="92" t="s">
        <v>27</v>
      </c>
      <c r="G987" s="120">
        <v>10500</v>
      </c>
      <c r="H987" s="120">
        <v>3986</v>
      </c>
      <c r="I987" s="97">
        <f t="shared" si="34"/>
        <v>37.96190476190476</v>
      </c>
      <c r="J987" s="140" t="s">
        <v>100</v>
      </c>
      <c r="K987" s="140"/>
    </row>
    <row r="988" spans="1:11" s="99" customFormat="1" ht="21" customHeight="1">
      <c r="A988" s="92"/>
      <c r="B988" s="95"/>
      <c r="C988" s="100"/>
      <c r="D988" s="127">
        <v>4240</v>
      </c>
      <c r="E988" s="95"/>
      <c r="F988" s="92" t="s">
        <v>29</v>
      </c>
      <c r="G988" s="120">
        <v>4246</v>
      </c>
      <c r="H988" s="120">
        <v>210</v>
      </c>
      <c r="I988" s="116">
        <f t="shared" si="34"/>
        <v>4.945831370701837</v>
      </c>
      <c r="J988" s="140" t="s">
        <v>101</v>
      </c>
      <c r="K988" s="140"/>
    </row>
    <row r="989" spans="1:11" s="99" customFormat="1" ht="21" customHeight="1">
      <c r="A989" s="92"/>
      <c r="B989" s="95"/>
      <c r="C989" s="100"/>
      <c r="D989" s="127">
        <v>4260</v>
      </c>
      <c r="E989" s="95"/>
      <c r="F989" s="92" t="s">
        <v>31</v>
      </c>
      <c r="G989" s="120">
        <v>67000</v>
      </c>
      <c r="H989" s="120">
        <v>50928</v>
      </c>
      <c r="I989" s="116">
        <f t="shared" si="34"/>
        <v>76.01194029850747</v>
      </c>
      <c r="J989" s="141" t="s">
        <v>421</v>
      </c>
      <c r="K989" s="141"/>
    </row>
    <row r="990" spans="1:11" s="99" customFormat="1" ht="21" customHeight="1">
      <c r="A990" s="92"/>
      <c r="B990" s="95"/>
      <c r="C990" s="100"/>
      <c r="D990" s="127">
        <v>4270</v>
      </c>
      <c r="E990" s="95"/>
      <c r="F990" s="92" t="s">
        <v>32</v>
      </c>
      <c r="G990" s="120">
        <v>6175</v>
      </c>
      <c r="H990" s="120">
        <v>146</v>
      </c>
      <c r="I990" s="116">
        <f t="shared" si="34"/>
        <v>2.3643724696356276</v>
      </c>
      <c r="J990" s="140" t="s">
        <v>422</v>
      </c>
      <c r="K990" s="140"/>
    </row>
    <row r="991" spans="1:11" s="99" customFormat="1" ht="21" customHeight="1">
      <c r="A991" s="92"/>
      <c r="B991" s="95"/>
      <c r="C991" s="100"/>
      <c r="D991" s="127">
        <v>4300</v>
      </c>
      <c r="E991" s="95"/>
      <c r="F991" s="92" t="s">
        <v>34</v>
      </c>
      <c r="G991" s="120">
        <v>12530</v>
      </c>
      <c r="H991" s="120">
        <v>5140</v>
      </c>
      <c r="I991" s="116">
        <f t="shared" si="34"/>
        <v>41.02154828411811</v>
      </c>
      <c r="J991" s="140" t="s">
        <v>423</v>
      </c>
      <c r="K991" s="140"/>
    </row>
    <row r="992" spans="1:11" s="99" customFormat="1" ht="21" customHeight="1">
      <c r="A992" s="92"/>
      <c r="B992" s="95"/>
      <c r="C992" s="100"/>
      <c r="D992" s="127">
        <v>4410</v>
      </c>
      <c r="E992" s="95"/>
      <c r="F992" s="92" t="s">
        <v>437</v>
      </c>
      <c r="G992" s="120">
        <v>520</v>
      </c>
      <c r="H992" s="120">
        <v>0</v>
      </c>
      <c r="I992" s="116">
        <f t="shared" si="34"/>
        <v>0</v>
      </c>
      <c r="J992" s="140" t="s">
        <v>90</v>
      </c>
      <c r="K992" s="140"/>
    </row>
    <row r="993" spans="1:11" s="99" customFormat="1" ht="21" customHeight="1">
      <c r="A993" s="92"/>
      <c r="B993" s="95"/>
      <c r="C993" s="100"/>
      <c r="D993" s="127">
        <v>4430</v>
      </c>
      <c r="E993" s="95"/>
      <c r="F993" s="92" t="s">
        <v>39</v>
      </c>
      <c r="G993" s="120">
        <v>1380</v>
      </c>
      <c r="H993" s="120">
        <v>367</v>
      </c>
      <c r="I993" s="116">
        <f t="shared" si="34"/>
        <v>26.594202898550723</v>
      </c>
      <c r="J993" s="140" t="s">
        <v>424</v>
      </c>
      <c r="K993" s="140"/>
    </row>
    <row r="994" spans="1:11" s="99" customFormat="1" ht="21" customHeight="1">
      <c r="A994" s="92"/>
      <c r="B994" s="95"/>
      <c r="C994" s="100"/>
      <c r="D994" s="127">
        <v>4440</v>
      </c>
      <c r="E994" s="95"/>
      <c r="F994" s="92" t="s">
        <v>41</v>
      </c>
      <c r="G994" s="120">
        <v>45133</v>
      </c>
      <c r="H994" s="120">
        <v>33844</v>
      </c>
      <c r="I994" s="116">
        <f t="shared" si="34"/>
        <v>74.98725987636541</v>
      </c>
      <c r="J994" s="140" t="s">
        <v>42</v>
      </c>
      <c r="K994" s="140"/>
    </row>
    <row r="995" spans="1:11" s="99" customFormat="1" ht="21" customHeight="1">
      <c r="A995" s="57"/>
      <c r="B995" s="58"/>
      <c r="C995" s="75">
        <v>80146</v>
      </c>
      <c r="D995" s="58"/>
      <c r="E995" s="60"/>
      <c r="F995" s="57" t="s">
        <v>47</v>
      </c>
      <c r="G995" s="235">
        <f>SUM(G996)</f>
        <v>1500</v>
      </c>
      <c r="H995" s="235">
        <f>SUM(H996)</f>
        <v>0</v>
      </c>
      <c r="I995" s="63">
        <f>H995/G995*100</f>
        <v>0</v>
      </c>
      <c r="J995" s="144"/>
      <c r="K995" s="144"/>
    </row>
    <row r="996" spans="1:11" s="99" customFormat="1" ht="21" customHeight="1">
      <c r="A996" s="92"/>
      <c r="B996" s="95"/>
      <c r="C996" s="100"/>
      <c r="D996" s="127">
        <v>4300</v>
      </c>
      <c r="E996" s="95"/>
      <c r="F996" s="92" t="s">
        <v>34</v>
      </c>
      <c r="G996" s="120">
        <v>1500</v>
      </c>
      <c r="H996" s="120">
        <v>0</v>
      </c>
      <c r="I996" s="116">
        <f>H996/G996*100</f>
        <v>0</v>
      </c>
      <c r="J996" s="140" t="s">
        <v>115</v>
      </c>
      <c r="K996" s="140"/>
    </row>
    <row r="997" spans="1:11" s="99" customFormat="1" ht="21" customHeight="1">
      <c r="A997" s="57"/>
      <c r="B997" s="58"/>
      <c r="C997" s="59">
        <v>85401</v>
      </c>
      <c r="D997" s="58"/>
      <c r="E997" s="60"/>
      <c r="F997" s="172" t="s">
        <v>93</v>
      </c>
      <c r="G997" s="173">
        <f>SUM(G998:G1003)</f>
        <v>131816</v>
      </c>
      <c r="H997" s="173">
        <f>SUM(H998:H1003)</f>
        <v>71074</v>
      </c>
      <c r="I997" s="79">
        <f>H997/G997*100</f>
        <v>53.91909935060995</v>
      </c>
      <c r="J997" s="103"/>
      <c r="K997" s="103"/>
    </row>
    <row r="998" spans="1:11" s="119" customFormat="1" ht="21" customHeight="1">
      <c r="A998" s="92"/>
      <c r="B998" s="93"/>
      <c r="C998" s="134"/>
      <c r="D998" s="93">
        <v>3020</v>
      </c>
      <c r="E998" s="95"/>
      <c r="F998" s="92" t="s">
        <v>19</v>
      </c>
      <c r="G998" s="120">
        <v>1116</v>
      </c>
      <c r="H998" s="120">
        <v>608</v>
      </c>
      <c r="I998" s="97">
        <f>H998/G998*100</f>
        <v>54.48028673835126</v>
      </c>
      <c r="J998" s="140" t="s">
        <v>430</v>
      </c>
      <c r="K998" s="140"/>
    </row>
    <row r="999" spans="1:11" s="99" customFormat="1" ht="21" customHeight="1">
      <c r="A999" s="92"/>
      <c r="B999" s="93"/>
      <c r="C999" s="94"/>
      <c r="D999" s="93">
        <v>4010</v>
      </c>
      <c r="E999" s="95"/>
      <c r="F999" s="92" t="s">
        <v>21</v>
      </c>
      <c r="G999" s="120">
        <v>98050</v>
      </c>
      <c r="H999" s="120">
        <v>48412</v>
      </c>
      <c r="I999" s="116">
        <f t="shared" si="34"/>
        <v>49.374808771035184</v>
      </c>
      <c r="J999" s="140" t="s">
        <v>435</v>
      </c>
      <c r="K999" s="140"/>
    </row>
    <row r="1000" spans="1:11" s="99" customFormat="1" ht="21" customHeight="1">
      <c r="A1000" s="92"/>
      <c r="B1000" s="93"/>
      <c r="C1000" s="100"/>
      <c r="D1000" s="93">
        <v>4040</v>
      </c>
      <c r="E1000" s="95"/>
      <c r="F1000" s="92" t="s">
        <v>23</v>
      </c>
      <c r="G1000" s="120">
        <v>7181</v>
      </c>
      <c r="H1000" s="120">
        <v>7012</v>
      </c>
      <c r="I1000" s="116">
        <f t="shared" si="34"/>
        <v>97.64656733045537</v>
      </c>
      <c r="J1000" s="140" t="s">
        <v>80</v>
      </c>
      <c r="K1000" s="140"/>
    </row>
    <row r="1001" spans="1:11" s="99" customFormat="1" ht="21" customHeight="1">
      <c r="A1001" s="92"/>
      <c r="B1001" s="93"/>
      <c r="C1001" s="100"/>
      <c r="D1001" s="93">
        <v>4110</v>
      </c>
      <c r="E1001" s="95"/>
      <c r="F1001" s="92" t="s">
        <v>25</v>
      </c>
      <c r="G1001" s="120">
        <v>17573</v>
      </c>
      <c r="H1001" s="120">
        <v>9524</v>
      </c>
      <c r="I1001" s="116">
        <f t="shared" si="34"/>
        <v>54.19677914983213</v>
      </c>
      <c r="J1001" s="140" t="s">
        <v>81</v>
      </c>
      <c r="K1001" s="140"/>
    </row>
    <row r="1002" spans="1:11" s="99" customFormat="1" ht="21" customHeight="1">
      <c r="A1002" s="92"/>
      <c r="B1002" s="93"/>
      <c r="C1002" s="100"/>
      <c r="D1002" s="93">
        <v>4120</v>
      </c>
      <c r="E1002" s="95"/>
      <c r="F1002" s="92" t="s">
        <v>26</v>
      </c>
      <c r="G1002" s="120">
        <v>2210</v>
      </c>
      <c r="H1002" s="120">
        <v>1298</v>
      </c>
      <c r="I1002" s="116">
        <f t="shared" si="34"/>
        <v>58.73303167420815</v>
      </c>
      <c r="J1002" s="140" t="s">
        <v>82</v>
      </c>
      <c r="K1002" s="140"/>
    </row>
    <row r="1003" spans="1:11" s="99" customFormat="1" ht="21" customHeight="1">
      <c r="A1003" s="92"/>
      <c r="B1003" s="93"/>
      <c r="C1003" s="102"/>
      <c r="D1003" s="93">
        <v>4440</v>
      </c>
      <c r="E1003" s="95"/>
      <c r="F1003" s="92" t="s">
        <v>41</v>
      </c>
      <c r="G1003" s="120">
        <v>5686</v>
      </c>
      <c r="H1003" s="120">
        <v>4220</v>
      </c>
      <c r="I1003" s="116">
        <f t="shared" si="34"/>
        <v>74.21737601125572</v>
      </c>
      <c r="J1003" s="142" t="s">
        <v>95</v>
      </c>
      <c r="K1003" s="142"/>
    </row>
    <row r="1004" spans="1:11" s="119" customFormat="1" ht="21" customHeight="1">
      <c r="A1004" s="92"/>
      <c r="B1004" s="92"/>
      <c r="C1004" s="117"/>
      <c r="D1004" s="92"/>
      <c r="E1004" s="118"/>
      <c r="F1004" s="92"/>
      <c r="G1004" s="96"/>
      <c r="H1004" s="96"/>
      <c r="I1004" s="63"/>
      <c r="J1004" s="110"/>
      <c r="K1004" s="110"/>
    </row>
    <row r="1005" spans="1:11" s="87" customFormat="1" ht="21" customHeight="1">
      <c r="A1005" s="80" t="s">
        <v>438</v>
      </c>
      <c r="B1005" s="80"/>
      <c r="C1005" s="111"/>
      <c r="D1005" s="80"/>
      <c r="E1005" s="112"/>
      <c r="F1005" s="80" t="s">
        <v>439</v>
      </c>
      <c r="G1005" s="113">
        <f>SUM(G1006:G1030)/2</f>
        <v>1502499</v>
      </c>
      <c r="H1005" s="113">
        <f>SUM(H1006:H1030)/2</f>
        <v>777431</v>
      </c>
      <c r="I1005" s="114">
        <f>H1005/G1005*100</f>
        <v>51.74253027789037</v>
      </c>
      <c r="J1005" s="86"/>
      <c r="K1005" s="86"/>
    </row>
    <row r="1006" spans="1:11" s="91" customFormat="1" ht="21" customHeight="1">
      <c r="A1006" s="57"/>
      <c r="B1006" s="58"/>
      <c r="C1006" s="59">
        <v>80101</v>
      </c>
      <c r="D1006" s="58"/>
      <c r="E1006" s="60"/>
      <c r="F1006" s="57" t="s">
        <v>251</v>
      </c>
      <c r="G1006" s="88">
        <f>SUM(G1007:G1021)</f>
        <v>1372231</v>
      </c>
      <c r="H1006" s="88">
        <f>SUM(H1007:H1021)</f>
        <v>710760</v>
      </c>
      <c r="I1006" s="63">
        <f>H1006/G1006*100</f>
        <v>51.79594397736241</v>
      </c>
      <c r="J1006" s="90"/>
      <c r="K1006" s="90"/>
    </row>
    <row r="1007" spans="1:11" s="119" customFormat="1" ht="21" customHeight="1">
      <c r="A1007" s="92"/>
      <c r="B1007" s="93"/>
      <c r="C1007" s="134"/>
      <c r="D1007" s="93">
        <v>3020</v>
      </c>
      <c r="E1007" s="95"/>
      <c r="F1007" s="92" t="s">
        <v>19</v>
      </c>
      <c r="G1007" s="120">
        <v>3800</v>
      </c>
      <c r="H1007" s="120">
        <v>387</v>
      </c>
      <c r="I1007" s="116">
        <f>H1007/G1007*100</f>
        <v>10.18421052631579</v>
      </c>
      <c r="J1007" s="140" t="s">
        <v>434</v>
      </c>
      <c r="K1007" s="140"/>
    </row>
    <row r="1008" spans="1:11" s="99" customFormat="1" ht="21" customHeight="1">
      <c r="A1008" s="92"/>
      <c r="B1008" s="95"/>
      <c r="C1008" s="100"/>
      <c r="D1008" s="127">
        <v>4010</v>
      </c>
      <c r="E1008" s="95"/>
      <c r="F1008" s="92" t="s">
        <v>21</v>
      </c>
      <c r="G1008" s="120">
        <v>889049</v>
      </c>
      <c r="H1008" s="120">
        <v>426489</v>
      </c>
      <c r="I1008" s="116">
        <f t="shared" si="34"/>
        <v>47.97137165668034</v>
      </c>
      <c r="J1008" s="140" t="s">
        <v>431</v>
      </c>
      <c r="K1008" s="140"/>
    </row>
    <row r="1009" spans="1:11" s="99" customFormat="1" ht="21" customHeight="1">
      <c r="A1009" s="92"/>
      <c r="B1009" s="95"/>
      <c r="C1009" s="100"/>
      <c r="D1009" s="127">
        <v>4040</v>
      </c>
      <c r="E1009" s="95"/>
      <c r="F1009" s="92" t="s">
        <v>23</v>
      </c>
      <c r="G1009" s="120">
        <v>68231</v>
      </c>
      <c r="H1009" s="120">
        <v>66542</v>
      </c>
      <c r="I1009" s="116">
        <f t="shared" si="34"/>
        <v>97.5245855989213</v>
      </c>
      <c r="J1009" s="140" t="s">
        <v>80</v>
      </c>
      <c r="K1009" s="140"/>
    </row>
    <row r="1010" spans="1:11" s="99" customFormat="1" ht="21" customHeight="1">
      <c r="A1010" s="92"/>
      <c r="B1010" s="95"/>
      <c r="C1010" s="100"/>
      <c r="D1010" s="127">
        <v>4110</v>
      </c>
      <c r="E1010" s="95"/>
      <c r="F1010" s="92" t="s">
        <v>25</v>
      </c>
      <c r="G1010" s="120">
        <v>159899</v>
      </c>
      <c r="H1010" s="120">
        <v>87084</v>
      </c>
      <c r="I1010" s="116">
        <f t="shared" si="34"/>
        <v>54.46187906115736</v>
      </c>
      <c r="J1010" s="140" t="s">
        <v>81</v>
      </c>
      <c r="K1010" s="140"/>
    </row>
    <row r="1011" spans="1:11" s="99" customFormat="1" ht="21" customHeight="1">
      <c r="A1011" s="92"/>
      <c r="B1011" s="95"/>
      <c r="C1011" s="100"/>
      <c r="D1011" s="127">
        <v>4120</v>
      </c>
      <c r="E1011" s="95"/>
      <c r="F1011" s="92" t="s">
        <v>440</v>
      </c>
      <c r="G1011" s="120">
        <v>20107</v>
      </c>
      <c r="H1011" s="120">
        <v>11772</v>
      </c>
      <c r="I1011" s="116">
        <f t="shared" si="34"/>
        <v>58.546774755060426</v>
      </c>
      <c r="J1011" s="142" t="s">
        <v>82</v>
      </c>
      <c r="K1011" s="142"/>
    </row>
    <row r="1012" spans="1:11" s="99" customFormat="1" ht="21" customHeight="1">
      <c r="A1012" s="92"/>
      <c r="B1012" s="95"/>
      <c r="C1012" s="100"/>
      <c r="D1012" s="127">
        <v>4140</v>
      </c>
      <c r="E1012" s="95"/>
      <c r="F1012" s="92" t="s">
        <v>83</v>
      </c>
      <c r="G1012" s="120">
        <v>1728</v>
      </c>
      <c r="H1012" s="120">
        <v>1096</v>
      </c>
      <c r="I1012" s="116">
        <v>0</v>
      </c>
      <c r="J1012" s="140" t="s">
        <v>84</v>
      </c>
      <c r="K1012" s="140"/>
    </row>
    <row r="1013" spans="1:11" s="99" customFormat="1" ht="21" customHeight="1">
      <c r="A1013" s="92"/>
      <c r="B1013" s="95"/>
      <c r="C1013" s="100"/>
      <c r="D1013" s="127">
        <v>4210</v>
      </c>
      <c r="E1013" s="95"/>
      <c r="F1013" s="92" t="s">
        <v>27</v>
      </c>
      <c r="G1013" s="120">
        <v>84000</v>
      </c>
      <c r="H1013" s="120">
        <v>41951</v>
      </c>
      <c r="I1013" s="116">
        <f t="shared" si="34"/>
        <v>49.94166666666667</v>
      </c>
      <c r="J1013" s="140" t="s">
        <v>441</v>
      </c>
      <c r="K1013" s="140"/>
    </row>
    <row r="1014" spans="1:11" s="99" customFormat="1" ht="21" customHeight="1">
      <c r="A1014" s="92"/>
      <c r="B1014" s="95"/>
      <c r="C1014" s="100"/>
      <c r="D1014" s="127">
        <v>4240</v>
      </c>
      <c r="E1014" s="95"/>
      <c r="F1014" s="92" t="s">
        <v>29</v>
      </c>
      <c r="G1014" s="120">
        <v>2564</v>
      </c>
      <c r="H1014" s="120">
        <v>1406</v>
      </c>
      <c r="I1014" s="116">
        <f t="shared" si="34"/>
        <v>54.83619344773791</v>
      </c>
      <c r="J1014" s="140" t="s">
        <v>86</v>
      </c>
      <c r="K1014" s="140"/>
    </row>
    <row r="1015" spans="1:11" s="99" customFormat="1" ht="21" customHeight="1">
      <c r="A1015" s="92"/>
      <c r="B1015" s="95"/>
      <c r="C1015" s="100"/>
      <c r="D1015" s="127">
        <v>4260</v>
      </c>
      <c r="E1015" s="95"/>
      <c r="F1015" s="92" t="s">
        <v>31</v>
      </c>
      <c r="G1015" s="120">
        <v>53000</v>
      </c>
      <c r="H1015" s="120">
        <v>17905</v>
      </c>
      <c r="I1015" s="116">
        <f t="shared" si="34"/>
        <v>33.78301886792453</v>
      </c>
      <c r="J1015" s="141" t="s">
        <v>330</v>
      </c>
      <c r="K1015" s="141"/>
    </row>
    <row r="1016" spans="1:11" s="99" customFormat="1" ht="21" customHeight="1">
      <c r="A1016" s="92"/>
      <c r="B1016" s="95"/>
      <c r="C1016" s="100"/>
      <c r="D1016" s="127">
        <v>4270</v>
      </c>
      <c r="E1016" s="95"/>
      <c r="F1016" s="92" t="s">
        <v>32</v>
      </c>
      <c r="G1016" s="120">
        <v>7330</v>
      </c>
      <c r="H1016" s="120">
        <v>362</v>
      </c>
      <c r="I1016" s="97">
        <f t="shared" si="34"/>
        <v>4.938608458390177</v>
      </c>
      <c r="J1016" s="140" t="s">
        <v>422</v>
      </c>
      <c r="K1016" s="140"/>
    </row>
    <row r="1017" spans="1:11" s="99" customFormat="1" ht="21" customHeight="1">
      <c r="A1017" s="92"/>
      <c r="B1017" s="95"/>
      <c r="C1017" s="100"/>
      <c r="D1017" s="127">
        <v>4300</v>
      </c>
      <c r="E1017" s="95"/>
      <c r="F1017" s="92" t="s">
        <v>34</v>
      </c>
      <c r="G1017" s="120">
        <v>25948</v>
      </c>
      <c r="H1017" s="120">
        <v>14546</v>
      </c>
      <c r="I1017" s="116">
        <f t="shared" si="34"/>
        <v>56.0582703869277</v>
      </c>
      <c r="J1017" s="140" t="s">
        <v>442</v>
      </c>
      <c r="K1017" s="140"/>
    </row>
    <row r="1018" spans="1:11" s="99" customFormat="1" ht="21" customHeight="1">
      <c r="A1018" s="92"/>
      <c r="B1018" s="95"/>
      <c r="C1018" s="100"/>
      <c r="D1018" s="127">
        <v>4410</v>
      </c>
      <c r="E1018" s="95"/>
      <c r="F1018" s="92" t="s">
        <v>71</v>
      </c>
      <c r="G1018" s="120">
        <v>400</v>
      </c>
      <c r="H1018" s="120">
        <v>0</v>
      </c>
      <c r="I1018" s="116">
        <f t="shared" si="34"/>
        <v>0</v>
      </c>
      <c r="J1018" s="140" t="s">
        <v>90</v>
      </c>
      <c r="K1018" s="140"/>
    </row>
    <row r="1019" spans="1:11" s="99" customFormat="1" ht="21" customHeight="1">
      <c r="A1019" s="92"/>
      <c r="B1019" s="95"/>
      <c r="C1019" s="100"/>
      <c r="D1019" s="127">
        <v>4430</v>
      </c>
      <c r="E1019" s="95"/>
      <c r="F1019" s="92" t="s">
        <v>39</v>
      </c>
      <c r="G1019" s="120">
        <v>1007</v>
      </c>
      <c r="H1019" s="120">
        <v>0</v>
      </c>
      <c r="I1019" s="116">
        <f t="shared" si="34"/>
        <v>0</v>
      </c>
      <c r="J1019" s="140" t="s">
        <v>424</v>
      </c>
      <c r="K1019" s="140"/>
    </row>
    <row r="1020" spans="1:11" s="99" customFormat="1" ht="21" customHeight="1">
      <c r="A1020" s="92"/>
      <c r="B1020" s="93"/>
      <c r="C1020" s="102"/>
      <c r="D1020" s="93">
        <v>4440</v>
      </c>
      <c r="E1020" s="95"/>
      <c r="F1020" s="92" t="s">
        <v>41</v>
      </c>
      <c r="G1020" s="120">
        <v>55081</v>
      </c>
      <c r="H1020" s="120">
        <v>41133</v>
      </c>
      <c r="I1020" s="97">
        <f t="shared" si="34"/>
        <v>74.67729344056934</v>
      </c>
      <c r="J1020" s="140" t="s">
        <v>95</v>
      </c>
      <c r="K1020" s="140"/>
    </row>
    <row r="1021" spans="1:11" s="99" customFormat="1" ht="21" customHeight="1">
      <c r="A1021" s="92"/>
      <c r="B1021" s="93"/>
      <c r="C1021" s="102"/>
      <c r="D1021" s="93">
        <v>4480</v>
      </c>
      <c r="E1021" s="95"/>
      <c r="F1021" s="121" t="s">
        <v>43</v>
      </c>
      <c r="G1021" s="123">
        <v>87</v>
      </c>
      <c r="H1021" s="123">
        <v>87</v>
      </c>
      <c r="I1021" s="133">
        <f t="shared" si="34"/>
        <v>100</v>
      </c>
      <c r="J1021" s="140" t="s">
        <v>425</v>
      </c>
      <c r="K1021" s="140"/>
    </row>
    <row r="1022" spans="1:11" s="99" customFormat="1" ht="21" customHeight="1">
      <c r="A1022" s="57"/>
      <c r="B1022" s="58"/>
      <c r="C1022" s="75">
        <v>80146</v>
      </c>
      <c r="D1022" s="58"/>
      <c r="E1022" s="60"/>
      <c r="F1022" s="57" t="s">
        <v>47</v>
      </c>
      <c r="G1022" s="235">
        <f>SUM(G1023)</f>
        <v>1500</v>
      </c>
      <c r="H1022" s="235">
        <f>SUM(H1023)</f>
        <v>0</v>
      </c>
      <c r="I1022" s="63">
        <f>H1022/G1022*100</f>
        <v>0</v>
      </c>
      <c r="J1022" s="144"/>
      <c r="K1022" s="144"/>
    </row>
    <row r="1023" spans="1:11" s="99" customFormat="1" ht="21" customHeight="1">
      <c r="A1023" s="92"/>
      <c r="B1023" s="95"/>
      <c r="C1023" s="100"/>
      <c r="D1023" s="127">
        <v>4300</v>
      </c>
      <c r="E1023" s="95"/>
      <c r="F1023" s="92" t="s">
        <v>34</v>
      </c>
      <c r="G1023" s="120">
        <v>1500</v>
      </c>
      <c r="H1023" s="120">
        <v>0</v>
      </c>
      <c r="I1023" s="97">
        <f>H1023/G1023*100</f>
        <v>0</v>
      </c>
      <c r="J1023" s="140" t="s">
        <v>115</v>
      </c>
      <c r="K1023" s="140"/>
    </row>
    <row r="1024" spans="1:11" s="99" customFormat="1" ht="21" customHeight="1">
      <c r="A1024" s="57"/>
      <c r="B1024" s="58"/>
      <c r="C1024" s="59">
        <v>85401</v>
      </c>
      <c r="D1024" s="58"/>
      <c r="E1024" s="60"/>
      <c r="F1024" s="172" t="s">
        <v>93</v>
      </c>
      <c r="G1024" s="173">
        <f>SUM(G1025:G1030)</f>
        <v>128768</v>
      </c>
      <c r="H1024" s="173">
        <f>SUM(H1025:H1030)</f>
        <v>66671</v>
      </c>
      <c r="I1024" s="204">
        <f>H1024/G1024*100</f>
        <v>51.776062375745525</v>
      </c>
      <c r="J1024" s="103"/>
      <c r="K1024" s="103"/>
    </row>
    <row r="1025" spans="1:11" s="119" customFormat="1" ht="21" customHeight="1">
      <c r="A1025" s="92"/>
      <c r="B1025" s="93"/>
      <c r="C1025" s="134"/>
      <c r="D1025" s="93">
        <v>3020</v>
      </c>
      <c r="E1025" s="95"/>
      <c r="F1025" s="92" t="s">
        <v>19</v>
      </c>
      <c r="G1025" s="120">
        <v>724</v>
      </c>
      <c r="H1025" s="120">
        <v>420</v>
      </c>
      <c r="I1025" s="97">
        <f>H1025/G1025*100</f>
        <v>58.011049723756905</v>
      </c>
      <c r="J1025" s="140" t="s">
        <v>430</v>
      </c>
      <c r="K1025" s="140"/>
    </row>
    <row r="1026" spans="1:11" s="99" customFormat="1" ht="21" customHeight="1">
      <c r="A1026" s="92"/>
      <c r="B1026" s="93"/>
      <c r="C1026" s="94"/>
      <c r="D1026" s="93">
        <v>4010</v>
      </c>
      <c r="E1026" s="95"/>
      <c r="F1026" s="92" t="s">
        <v>21</v>
      </c>
      <c r="G1026" s="120">
        <v>96553</v>
      </c>
      <c r="H1026" s="120">
        <v>45180</v>
      </c>
      <c r="I1026" s="116">
        <f aca="true" t="shared" si="36" ref="I1026:I1073">H1026/G1026*100</f>
        <v>46.79295309311984</v>
      </c>
      <c r="J1026" s="140" t="s">
        <v>431</v>
      </c>
      <c r="K1026" s="140"/>
    </row>
    <row r="1027" spans="1:11" s="99" customFormat="1" ht="21" customHeight="1">
      <c r="A1027" s="92"/>
      <c r="B1027" s="93"/>
      <c r="C1027" s="100"/>
      <c r="D1027" s="93">
        <v>4040</v>
      </c>
      <c r="E1027" s="95"/>
      <c r="F1027" s="92" t="s">
        <v>23</v>
      </c>
      <c r="G1027" s="120">
        <v>6546</v>
      </c>
      <c r="H1027" s="120">
        <v>6426</v>
      </c>
      <c r="I1027" s="116">
        <f t="shared" si="36"/>
        <v>98.16681943171403</v>
      </c>
      <c r="J1027" s="140" t="s">
        <v>80</v>
      </c>
      <c r="K1027" s="140"/>
    </row>
    <row r="1028" spans="1:11" s="99" customFormat="1" ht="21" customHeight="1">
      <c r="A1028" s="92"/>
      <c r="B1028" s="93"/>
      <c r="C1028" s="100"/>
      <c r="D1028" s="93">
        <v>4110</v>
      </c>
      <c r="E1028" s="95"/>
      <c r="F1028" s="92" t="s">
        <v>25</v>
      </c>
      <c r="G1028" s="120">
        <v>17217</v>
      </c>
      <c r="H1028" s="120">
        <v>9256</v>
      </c>
      <c r="I1028" s="97">
        <f t="shared" si="36"/>
        <v>53.76081779636406</v>
      </c>
      <c r="J1028" s="140" t="s">
        <v>81</v>
      </c>
      <c r="K1028" s="140"/>
    </row>
    <row r="1029" spans="1:11" s="99" customFormat="1" ht="21" customHeight="1">
      <c r="A1029" s="92"/>
      <c r="B1029" s="93"/>
      <c r="C1029" s="100"/>
      <c r="D1029" s="93">
        <v>4120</v>
      </c>
      <c r="E1029" s="95"/>
      <c r="F1029" s="92" t="s">
        <v>26</v>
      </c>
      <c r="G1029" s="120">
        <v>2165</v>
      </c>
      <c r="H1029" s="120">
        <v>1256</v>
      </c>
      <c r="I1029" s="116">
        <f t="shared" si="36"/>
        <v>58.01385681293303</v>
      </c>
      <c r="J1029" s="140" t="s">
        <v>82</v>
      </c>
      <c r="K1029" s="140"/>
    </row>
    <row r="1030" spans="1:11" s="99" customFormat="1" ht="21" customHeight="1">
      <c r="A1030" s="92"/>
      <c r="B1030" s="93"/>
      <c r="C1030" s="102"/>
      <c r="D1030" s="93">
        <v>4440</v>
      </c>
      <c r="E1030" s="95"/>
      <c r="F1030" s="92" t="s">
        <v>41</v>
      </c>
      <c r="G1030" s="120">
        <v>5563</v>
      </c>
      <c r="H1030" s="120">
        <v>4133</v>
      </c>
      <c r="I1030" s="116">
        <f t="shared" si="36"/>
        <v>74.29444544310624</v>
      </c>
      <c r="J1030" s="142" t="s">
        <v>95</v>
      </c>
      <c r="K1030" s="142"/>
    </row>
    <row r="1031" spans="1:11" s="119" customFormat="1" ht="21" customHeight="1">
      <c r="A1031" s="92"/>
      <c r="B1031" s="92"/>
      <c r="C1031" s="117"/>
      <c r="D1031" s="92"/>
      <c r="E1031" s="118"/>
      <c r="F1031" s="92"/>
      <c r="G1031" s="96"/>
      <c r="H1031" s="96"/>
      <c r="I1031" s="63"/>
      <c r="J1031" s="110"/>
      <c r="K1031" s="110"/>
    </row>
    <row r="1032" spans="1:11" s="87" customFormat="1" ht="21" customHeight="1">
      <c r="A1032" s="80" t="s">
        <v>443</v>
      </c>
      <c r="B1032" s="80"/>
      <c r="C1032" s="111"/>
      <c r="D1032" s="80"/>
      <c r="E1032" s="112"/>
      <c r="F1032" s="80" t="s">
        <v>444</v>
      </c>
      <c r="G1032" s="113">
        <f>SUM(G1033:G1055)/2</f>
        <v>1898727</v>
      </c>
      <c r="H1032" s="113">
        <f>SUM(H1033:H1055)/2</f>
        <v>1015547</v>
      </c>
      <c r="I1032" s="114">
        <f>H1032/G1032*100</f>
        <v>53.48567750919432</v>
      </c>
      <c r="J1032" s="86"/>
      <c r="K1032" s="86"/>
    </row>
    <row r="1033" spans="1:11" s="91" customFormat="1" ht="21" customHeight="1">
      <c r="A1033" s="57"/>
      <c r="B1033" s="58"/>
      <c r="C1033" s="59">
        <v>80101</v>
      </c>
      <c r="D1033" s="58"/>
      <c r="E1033" s="60"/>
      <c r="F1033" s="57" t="s">
        <v>251</v>
      </c>
      <c r="G1033" s="88">
        <f>SUM(G1034:G1046)</f>
        <v>1679771</v>
      </c>
      <c r="H1033" s="88">
        <f>SUM(H1034:H1046)</f>
        <v>917191</v>
      </c>
      <c r="I1033" s="63">
        <f>H1033/G1033*100</f>
        <v>54.602145173359936</v>
      </c>
      <c r="J1033" s="90"/>
      <c r="K1033" s="90"/>
    </row>
    <row r="1034" spans="1:11" s="119" customFormat="1" ht="21" customHeight="1">
      <c r="A1034" s="92"/>
      <c r="B1034" s="93"/>
      <c r="C1034" s="134"/>
      <c r="D1034" s="93">
        <v>3020</v>
      </c>
      <c r="E1034" s="95"/>
      <c r="F1034" s="92" t="s">
        <v>19</v>
      </c>
      <c r="G1034" s="120">
        <v>6200</v>
      </c>
      <c r="H1034" s="120">
        <v>0</v>
      </c>
      <c r="I1034" s="116">
        <f>H1034/G1034*100</f>
        <v>0</v>
      </c>
      <c r="J1034" s="140" t="s">
        <v>434</v>
      </c>
      <c r="K1034" s="140"/>
    </row>
    <row r="1035" spans="1:11" s="99" customFormat="1" ht="21" customHeight="1">
      <c r="A1035" s="92"/>
      <c r="B1035" s="95"/>
      <c r="C1035" s="100"/>
      <c r="D1035" s="127">
        <v>4010</v>
      </c>
      <c r="E1035" s="95"/>
      <c r="F1035" s="92" t="s">
        <v>21</v>
      </c>
      <c r="G1035" s="120">
        <v>1034892</v>
      </c>
      <c r="H1035" s="120">
        <v>500405</v>
      </c>
      <c r="I1035" s="116">
        <f t="shared" si="36"/>
        <v>48.353354746195734</v>
      </c>
      <c r="J1035" s="140" t="s">
        <v>435</v>
      </c>
      <c r="K1035" s="140"/>
    </row>
    <row r="1036" spans="1:11" s="99" customFormat="1" ht="21" customHeight="1">
      <c r="A1036" s="92"/>
      <c r="B1036" s="95"/>
      <c r="C1036" s="100"/>
      <c r="D1036" s="127">
        <v>4040</v>
      </c>
      <c r="E1036" s="95"/>
      <c r="F1036" s="92" t="s">
        <v>23</v>
      </c>
      <c r="G1036" s="120">
        <v>84945</v>
      </c>
      <c r="H1036" s="120">
        <v>79755</v>
      </c>
      <c r="I1036" s="116">
        <f t="shared" si="36"/>
        <v>93.8901642239096</v>
      </c>
      <c r="J1036" s="140" t="s">
        <v>80</v>
      </c>
      <c r="K1036" s="140"/>
    </row>
    <row r="1037" spans="1:11" s="99" customFormat="1" ht="21" customHeight="1">
      <c r="A1037" s="92"/>
      <c r="B1037" s="95"/>
      <c r="C1037" s="100"/>
      <c r="D1037" s="127">
        <v>4110</v>
      </c>
      <c r="E1037" s="95"/>
      <c r="F1037" s="92" t="s">
        <v>25</v>
      </c>
      <c r="G1037" s="120">
        <v>187080</v>
      </c>
      <c r="H1037" s="120">
        <v>97600</v>
      </c>
      <c r="I1037" s="116">
        <f t="shared" si="36"/>
        <v>52.170194569168274</v>
      </c>
      <c r="J1037" s="140" t="s">
        <v>81</v>
      </c>
      <c r="K1037" s="140"/>
    </row>
    <row r="1038" spans="1:11" s="99" customFormat="1" ht="21" customHeight="1">
      <c r="A1038" s="92"/>
      <c r="B1038" s="95"/>
      <c r="C1038" s="100"/>
      <c r="D1038" s="127">
        <v>4120</v>
      </c>
      <c r="E1038" s="95"/>
      <c r="F1038" s="92" t="s">
        <v>440</v>
      </c>
      <c r="G1038" s="120">
        <v>23525</v>
      </c>
      <c r="H1038" s="120">
        <v>13778</v>
      </c>
      <c r="I1038" s="116">
        <f t="shared" si="36"/>
        <v>58.56748140276302</v>
      </c>
      <c r="J1038" s="140" t="s">
        <v>82</v>
      </c>
      <c r="K1038" s="140"/>
    </row>
    <row r="1039" spans="1:11" s="99" customFormat="1" ht="21" customHeight="1">
      <c r="A1039" s="92"/>
      <c r="B1039" s="95"/>
      <c r="C1039" s="100"/>
      <c r="D1039" s="127">
        <v>4210</v>
      </c>
      <c r="E1039" s="95"/>
      <c r="F1039" s="92" t="s">
        <v>27</v>
      </c>
      <c r="G1039" s="120">
        <v>16000</v>
      </c>
      <c r="H1039" s="120">
        <v>10299</v>
      </c>
      <c r="I1039" s="116">
        <f t="shared" si="36"/>
        <v>64.36874999999999</v>
      </c>
      <c r="J1039" s="140" t="s">
        <v>118</v>
      </c>
      <c r="K1039" s="140"/>
    </row>
    <row r="1040" spans="1:11" s="99" customFormat="1" ht="21" customHeight="1">
      <c r="A1040" s="92"/>
      <c r="B1040" s="95"/>
      <c r="C1040" s="100"/>
      <c r="D1040" s="127">
        <v>4240</v>
      </c>
      <c r="E1040" s="95"/>
      <c r="F1040" s="92" t="s">
        <v>29</v>
      </c>
      <c r="G1040" s="120">
        <v>5348</v>
      </c>
      <c r="H1040" s="120">
        <v>2947</v>
      </c>
      <c r="I1040" s="116">
        <f t="shared" si="36"/>
        <v>55.10471204188482</v>
      </c>
      <c r="J1040" s="140" t="s">
        <v>445</v>
      </c>
      <c r="K1040" s="140"/>
    </row>
    <row r="1041" spans="1:11" s="99" customFormat="1" ht="21" customHeight="1">
      <c r="A1041" s="92"/>
      <c r="B1041" s="95"/>
      <c r="C1041" s="100"/>
      <c r="D1041" s="127">
        <v>4260</v>
      </c>
      <c r="E1041" s="95"/>
      <c r="F1041" s="92" t="s">
        <v>31</v>
      </c>
      <c r="G1041" s="120">
        <v>115000</v>
      </c>
      <c r="H1041" s="120">
        <v>91837</v>
      </c>
      <c r="I1041" s="116">
        <f t="shared" si="36"/>
        <v>79.85826086956521</v>
      </c>
      <c r="J1041" s="141" t="s">
        <v>119</v>
      </c>
      <c r="K1041" s="141"/>
    </row>
    <row r="1042" spans="1:11" s="99" customFormat="1" ht="21" customHeight="1">
      <c r="A1042" s="92"/>
      <c r="B1042" s="95"/>
      <c r="C1042" s="100"/>
      <c r="D1042" s="127">
        <v>4270</v>
      </c>
      <c r="E1042" s="95"/>
      <c r="F1042" s="92" t="s">
        <v>32</v>
      </c>
      <c r="G1042" s="120">
        <v>8810</v>
      </c>
      <c r="H1042" s="120">
        <v>600</v>
      </c>
      <c r="I1042" s="116">
        <f t="shared" si="36"/>
        <v>6.81044267877412</v>
      </c>
      <c r="J1042" s="140" t="s">
        <v>422</v>
      </c>
      <c r="K1042" s="140"/>
    </row>
    <row r="1043" spans="1:11" s="99" customFormat="1" ht="33.75" customHeight="1">
      <c r="A1043" s="92"/>
      <c r="B1043" s="95"/>
      <c r="C1043" s="100"/>
      <c r="D1043" s="127">
        <v>4300</v>
      </c>
      <c r="E1043" s="95"/>
      <c r="F1043" s="92" t="s">
        <v>34</v>
      </c>
      <c r="G1043" s="120">
        <v>129400</v>
      </c>
      <c r="H1043" s="120">
        <v>71854</v>
      </c>
      <c r="I1043" s="116">
        <f t="shared" si="36"/>
        <v>55.52859350850077</v>
      </c>
      <c r="J1043" s="140" t="s">
        <v>446</v>
      </c>
      <c r="K1043" s="140"/>
    </row>
    <row r="1044" spans="1:11" s="99" customFormat="1" ht="21" customHeight="1">
      <c r="A1044" s="92"/>
      <c r="B1044" s="95"/>
      <c r="C1044" s="100"/>
      <c r="D1044" s="127">
        <v>4410</v>
      </c>
      <c r="E1044" s="95"/>
      <c r="F1044" s="92" t="s">
        <v>71</v>
      </c>
      <c r="G1044" s="120">
        <v>1800</v>
      </c>
      <c r="H1044" s="120">
        <v>0</v>
      </c>
      <c r="I1044" s="116">
        <f t="shared" si="36"/>
        <v>0</v>
      </c>
      <c r="J1044" s="140" t="s">
        <v>90</v>
      </c>
      <c r="K1044" s="140"/>
    </row>
    <row r="1045" spans="1:11" s="99" customFormat="1" ht="21" customHeight="1">
      <c r="A1045" s="92"/>
      <c r="B1045" s="95"/>
      <c r="C1045" s="100"/>
      <c r="D1045" s="127">
        <v>4430</v>
      </c>
      <c r="E1045" s="95"/>
      <c r="F1045" s="92" t="s">
        <v>39</v>
      </c>
      <c r="G1045" s="120">
        <v>2336</v>
      </c>
      <c r="H1045" s="120">
        <v>0</v>
      </c>
      <c r="I1045" s="116">
        <f t="shared" si="36"/>
        <v>0</v>
      </c>
      <c r="J1045" s="140" t="s">
        <v>424</v>
      </c>
      <c r="K1045" s="140"/>
    </row>
    <row r="1046" spans="1:11" s="99" customFormat="1" ht="21" customHeight="1">
      <c r="A1046" s="92"/>
      <c r="B1046" s="93"/>
      <c r="C1046" s="100"/>
      <c r="D1046" s="93">
        <v>4440</v>
      </c>
      <c r="E1046" s="95"/>
      <c r="F1046" s="92" t="s">
        <v>41</v>
      </c>
      <c r="G1046" s="234">
        <v>64435</v>
      </c>
      <c r="H1046" s="234">
        <v>48116</v>
      </c>
      <c r="I1046" s="116">
        <f t="shared" si="36"/>
        <v>74.67370218049196</v>
      </c>
      <c r="J1046" s="140" t="s">
        <v>95</v>
      </c>
      <c r="K1046" s="140"/>
    </row>
    <row r="1047" spans="1:11" s="99" customFormat="1" ht="21" customHeight="1">
      <c r="A1047" s="57"/>
      <c r="B1047" s="58"/>
      <c r="C1047" s="75">
        <v>80146</v>
      </c>
      <c r="D1047" s="58"/>
      <c r="E1047" s="60"/>
      <c r="F1047" s="57" t="s">
        <v>47</v>
      </c>
      <c r="G1047" s="235">
        <f>SUM(G1048)</f>
        <v>1600</v>
      </c>
      <c r="H1047" s="235">
        <f>SUM(H1048)</f>
        <v>0</v>
      </c>
      <c r="I1047" s="63">
        <f>H1047/G1047*100</f>
        <v>0</v>
      </c>
      <c r="J1047" s="144"/>
      <c r="K1047" s="144"/>
    </row>
    <row r="1048" spans="1:11" s="99" customFormat="1" ht="21" customHeight="1">
      <c r="A1048" s="92"/>
      <c r="B1048" s="95"/>
      <c r="C1048" s="100"/>
      <c r="D1048" s="127">
        <v>4300</v>
      </c>
      <c r="E1048" s="95"/>
      <c r="F1048" s="92" t="s">
        <v>34</v>
      </c>
      <c r="G1048" s="120">
        <v>1600</v>
      </c>
      <c r="H1048" s="120">
        <v>0</v>
      </c>
      <c r="I1048" s="116">
        <f>H1048/G1048*100</f>
        <v>0</v>
      </c>
      <c r="J1048" s="140" t="s">
        <v>115</v>
      </c>
      <c r="K1048" s="140"/>
    </row>
    <row r="1049" spans="1:11" s="99" customFormat="1" ht="21" customHeight="1">
      <c r="A1049" s="57"/>
      <c r="B1049" s="58"/>
      <c r="C1049" s="59">
        <v>85401</v>
      </c>
      <c r="D1049" s="58"/>
      <c r="E1049" s="60"/>
      <c r="F1049" s="57" t="s">
        <v>93</v>
      </c>
      <c r="G1049" s="88">
        <f>SUM(G1050:G1055)</f>
        <v>217356</v>
      </c>
      <c r="H1049" s="88">
        <f>SUM(H1050:H1055)</f>
        <v>98356</v>
      </c>
      <c r="I1049" s="63">
        <f>H1049/G1049*100</f>
        <v>45.251108780065884</v>
      </c>
      <c r="J1049" s="103"/>
      <c r="K1049" s="103"/>
    </row>
    <row r="1050" spans="1:11" s="119" customFormat="1" ht="21" customHeight="1">
      <c r="A1050" s="92"/>
      <c r="B1050" s="93"/>
      <c r="C1050" s="134"/>
      <c r="D1050" s="93">
        <v>3020</v>
      </c>
      <c r="E1050" s="95"/>
      <c r="F1050" s="92" t="s">
        <v>19</v>
      </c>
      <c r="G1050" s="120">
        <v>1350</v>
      </c>
      <c r="H1050" s="120">
        <v>763</v>
      </c>
      <c r="I1050" s="97">
        <f>H1050/G1050*100</f>
        <v>56.518518518518526</v>
      </c>
      <c r="J1050" s="140" t="s">
        <v>430</v>
      </c>
      <c r="K1050" s="140"/>
    </row>
    <row r="1051" spans="1:11" s="99" customFormat="1" ht="21" customHeight="1">
      <c r="A1051" s="92"/>
      <c r="B1051" s="93"/>
      <c r="C1051" s="94"/>
      <c r="D1051" s="93">
        <v>4010</v>
      </c>
      <c r="E1051" s="95"/>
      <c r="F1051" s="92" t="s">
        <v>21</v>
      </c>
      <c r="G1051" s="120">
        <v>161642</v>
      </c>
      <c r="H1051" s="120">
        <v>64377</v>
      </c>
      <c r="I1051" s="116">
        <f t="shared" si="36"/>
        <v>39.82690142413482</v>
      </c>
      <c r="J1051" s="142" t="s">
        <v>435</v>
      </c>
      <c r="K1051" s="142"/>
    </row>
    <row r="1052" spans="1:11" s="99" customFormat="1" ht="21" customHeight="1">
      <c r="A1052" s="92"/>
      <c r="B1052" s="93"/>
      <c r="C1052" s="100"/>
      <c r="D1052" s="93">
        <v>4040</v>
      </c>
      <c r="E1052" s="95"/>
      <c r="F1052" s="92" t="s">
        <v>23</v>
      </c>
      <c r="G1052" s="120">
        <v>11709</v>
      </c>
      <c r="H1052" s="120">
        <v>10843</v>
      </c>
      <c r="I1052" s="116">
        <f t="shared" si="36"/>
        <v>92.60397984456401</v>
      </c>
      <c r="J1052" s="140" t="s">
        <v>80</v>
      </c>
      <c r="K1052" s="140"/>
    </row>
    <row r="1053" spans="1:11" s="99" customFormat="1" ht="21" customHeight="1">
      <c r="A1053" s="92"/>
      <c r="B1053" s="93"/>
      <c r="C1053" s="100"/>
      <c r="D1053" s="93">
        <v>4110</v>
      </c>
      <c r="E1053" s="95"/>
      <c r="F1053" s="92" t="s">
        <v>25</v>
      </c>
      <c r="G1053" s="120">
        <v>28949</v>
      </c>
      <c r="H1053" s="120">
        <v>13077</v>
      </c>
      <c r="I1053" s="116">
        <f t="shared" si="36"/>
        <v>45.17254482020105</v>
      </c>
      <c r="J1053" s="140" t="s">
        <v>81</v>
      </c>
      <c r="K1053" s="140"/>
    </row>
    <row r="1054" spans="1:11" s="99" customFormat="1" ht="21" customHeight="1">
      <c r="A1054" s="92"/>
      <c r="B1054" s="93"/>
      <c r="C1054" s="100"/>
      <c r="D1054" s="93">
        <v>4120</v>
      </c>
      <c r="E1054" s="95"/>
      <c r="F1054" s="92" t="s">
        <v>26</v>
      </c>
      <c r="G1054" s="120">
        <v>3640</v>
      </c>
      <c r="H1054" s="120">
        <v>1798</v>
      </c>
      <c r="I1054" s="97">
        <f t="shared" si="36"/>
        <v>49.395604395604394</v>
      </c>
      <c r="J1054" s="140" t="s">
        <v>82</v>
      </c>
      <c r="K1054" s="140"/>
    </row>
    <row r="1055" spans="1:11" s="99" customFormat="1" ht="21" customHeight="1">
      <c r="A1055" s="92"/>
      <c r="B1055" s="93"/>
      <c r="C1055" s="102"/>
      <c r="D1055" s="93">
        <v>4440</v>
      </c>
      <c r="E1055" s="95"/>
      <c r="F1055" s="92" t="s">
        <v>41</v>
      </c>
      <c r="G1055" s="120">
        <v>10066</v>
      </c>
      <c r="H1055" s="120">
        <v>7498</v>
      </c>
      <c r="I1055" s="116">
        <f t="shared" si="36"/>
        <v>74.48837671368965</v>
      </c>
      <c r="J1055" s="142" t="s">
        <v>95</v>
      </c>
      <c r="K1055" s="142"/>
    </row>
    <row r="1056" spans="1:11" s="99" customFormat="1" ht="21" customHeight="1">
      <c r="A1056" s="92"/>
      <c r="B1056" s="93"/>
      <c r="C1056" s="102"/>
      <c r="D1056" s="92"/>
      <c r="E1056" s="118"/>
      <c r="F1056" s="92"/>
      <c r="G1056" s="96"/>
      <c r="H1056" s="96"/>
      <c r="I1056" s="116"/>
      <c r="J1056" s="64"/>
      <c r="K1056" s="64"/>
    </row>
    <row r="1057" spans="1:11" s="87" customFormat="1" ht="21" customHeight="1">
      <c r="A1057" s="80" t="s">
        <v>447</v>
      </c>
      <c r="B1057" s="80"/>
      <c r="C1057" s="111"/>
      <c r="D1057" s="80"/>
      <c r="E1057" s="112"/>
      <c r="F1057" s="80" t="s">
        <v>448</v>
      </c>
      <c r="G1057" s="113">
        <f>SUM(G1058:G1077)/2</f>
        <v>620034</v>
      </c>
      <c r="H1057" s="113">
        <f>SUM(H1058:H1077)/2</f>
        <v>312299</v>
      </c>
      <c r="I1057" s="114">
        <f>H1057/G1057*100</f>
        <v>50.36804433305271</v>
      </c>
      <c r="J1057" s="86"/>
      <c r="K1057" s="86"/>
    </row>
    <row r="1058" spans="1:11" s="91" customFormat="1" ht="21" customHeight="1">
      <c r="A1058" s="57"/>
      <c r="B1058" s="58"/>
      <c r="C1058" s="59">
        <v>80101</v>
      </c>
      <c r="D1058" s="58"/>
      <c r="E1058" s="60"/>
      <c r="F1058" s="57" t="s">
        <v>449</v>
      </c>
      <c r="G1058" s="88">
        <f>SUM(G1059:G1069)</f>
        <v>583899</v>
      </c>
      <c r="H1058" s="88">
        <f>SUM(H1059:H1069)</f>
        <v>296436</v>
      </c>
      <c r="I1058" s="63">
        <f>H1058/G1058*100</f>
        <v>50.76836918713682</v>
      </c>
      <c r="J1058" s="90"/>
      <c r="K1058" s="90"/>
    </row>
    <row r="1059" spans="1:11" s="119" customFormat="1" ht="21" customHeight="1">
      <c r="A1059" s="92"/>
      <c r="B1059" s="93"/>
      <c r="C1059" s="134"/>
      <c r="D1059" s="93">
        <v>3020</v>
      </c>
      <c r="E1059" s="95"/>
      <c r="F1059" s="92" t="s">
        <v>19</v>
      </c>
      <c r="G1059" s="120">
        <v>2200</v>
      </c>
      <c r="H1059" s="120">
        <v>0</v>
      </c>
      <c r="I1059" s="116">
        <f>H1059/G1059*100</f>
        <v>0</v>
      </c>
      <c r="J1059" s="140" t="s">
        <v>434</v>
      </c>
      <c r="K1059" s="140"/>
    </row>
    <row r="1060" spans="1:11" s="99" customFormat="1" ht="21" customHeight="1">
      <c r="A1060" s="92"/>
      <c r="B1060" s="95"/>
      <c r="C1060" s="100"/>
      <c r="D1060" s="127">
        <v>4010</v>
      </c>
      <c r="E1060" s="95"/>
      <c r="F1060" s="92" t="s">
        <v>21</v>
      </c>
      <c r="G1060" s="120">
        <v>409758</v>
      </c>
      <c r="H1060" s="120">
        <v>187691</v>
      </c>
      <c r="I1060" s="116">
        <f t="shared" si="36"/>
        <v>45.80532899906774</v>
      </c>
      <c r="J1060" s="140" t="s">
        <v>435</v>
      </c>
      <c r="K1060" s="140"/>
    </row>
    <row r="1061" spans="1:11" s="99" customFormat="1" ht="21" customHeight="1">
      <c r="A1061" s="92"/>
      <c r="B1061" s="95"/>
      <c r="C1061" s="100"/>
      <c r="D1061" s="127">
        <v>4040</v>
      </c>
      <c r="E1061" s="95"/>
      <c r="F1061" s="92" t="s">
        <v>23</v>
      </c>
      <c r="G1061" s="120">
        <v>38011</v>
      </c>
      <c r="H1061" s="120">
        <v>36693</v>
      </c>
      <c r="I1061" s="116">
        <f t="shared" si="36"/>
        <v>96.53258267343664</v>
      </c>
      <c r="J1061" s="140" t="s">
        <v>80</v>
      </c>
      <c r="K1061" s="140"/>
    </row>
    <row r="1062" spans="1:11" s="99" customFormat="1" ht="21" customHeight="1">
      <c r="A1062" s="92"/>
      <c r="B1062" s="95"/>
      <c r="C1062" s="100"/>
      <c r="D1062" s="127">
        <v>4110</v>
      </c>
      <c r="E1062" s="95"/>
      <c r="F1062" s="92" t="s">
        <v>25</v>
      </c>
      <c r="G1062" s="120">
        <v>74786</v>
      </c>
      <c r="H1062" s="120">
        <v>41420</v>
      </c>
      <c r="I1062" s="97">
        <f t="shared" si="36"/>
        <v>55.384697670687025</v>
      </c>
      <c r="J1062" s="140" t="s">
        <v>81</v>
      </c>
      <c r="K1062" s="140"/>
    </row>
    <row r="1063" spans="1:11" s="99" customFormat="1" ht="21" customHeight="1">
      <c r="A1063" s="92"/>
      <c r="B1063" s="95"/>
      <c r="C1063" s="100"/>
      <c r="D1063" s="127">
        <v>4120</v>
      </c>
      <c r="E1063" s="95"/>
      <c r="F1063" s="121" t="s">
        <v>436</v>
      </c>
      <c r="G1063" s="123">
        <v>9404</v>
      </c>
      <c r="H1063" s="123">
        <v>5076</v>
      </c>
      <c r="I1063" s="124">
        <f t="shared" si="36"/>
        <v>53.977031050616766</v>
      </c>
      <c r="J1063" s="140" t="s">
        <v>82</v>
      </c>
      <c r="K1063" s="140"/>
    </row>
    <row r="1064" spans="1:11" s="99" customFormat="1" ht="21" customHeight="1">
      <c r="A1064" s="92"/>
      <c r="B1064" s="95"/>
      <c r="C1064" s="100"/>
      <c r="D1064" s="127">
        <v>4140</v>
      </c>
      <c r="E1064" s="95"/>
      <c r="F1064" s="92" t="s">
        <v>83</v>
      </c>
      <c r="G1064" s="120">
        <v>5201</v>
      </c>
      <c r="H1064" s="120">
        <v>161</v>
      </c>
      <c r="I1064" s="116">
        <f t="shared" si="36"/>
        <v>3.095558546433378</v>
      </c>
      <c r="J1064" s="140" t="s">
        <v>84</v>
      </c>
      <c r="K1064" s="140"/>
    </row>
    <row r="1065" spans="1:11" s="99" customFormat="1" ht="21" customHeight="1">
      <c r="A1065" s="92"/>
      <c r="B1065" s="95"/>
      <c r="C1065" s="100"/>
      <c r="D1065" s="127">
        <v>4210</v>
      </c>
      <c r="E1065" s="95"/>
      <c r="F1065" s="92" t="s">
        <v>27</v>
      </c>
      <c r="G1065" s="120">
        <v>12000</v>
      </c>
      <c r="H1065" s="120">
        <v>3449</v>
      </c>
      <c r="I1065" s="116">
        <f t="shared" si="36"/>
        <v>28.741666666666667</v>
      </c>
      <c r="J1065" s="140" t="s">
        <v>100</v>
      </c>
      <c r="K1065" s="140"/>
    </row>
    <row r="1066" spans="1:11" s="99" customFormat="1" ht="21" customHeight="1">
      <c r="A1066" s="92"/>
      <c r="B1066" s="95"/>
      <c r="C1066" s="100"/>
      <c r="D1066" s="127">
        <v>4240</v>
      </c>
      <c r="E1066" s="95"/>
      <c r="F1066" s="92" t="s">
        <v>29</v>
      </c>
      <c r="G1066" s="120">
        <v>1949</v>
      </c>
      <c r="H1066" s="120">
        <v>0</v>
      </c>
      <c r="I1066" s="116">
        <f t="shared" si="36"/>
        <v>0</v>
      </c>
      <c r="J1066" s="140" t="s">
        <v>101</v>
      </c>
      <c r="K1066" s="140"/>
    </row>
    <row r="1067" spans="1:11" s="99" customFormat="1" ht="21" customHeight="1">
      <c r="A1067" s="92"/>
      <c r="B1067" s="95"/>
      <c r="C1067" s="100"/>
      <c r="D1067" s="127">
        <v>4300</v>
      </c>
      <c r="E1067" s="95"/>
      <c r="F1067" s="92" t="s">
        <v>34</v>
      </c>
      <c r="G1067" s="120">
        <v>4200</v>
      </c>
      <c r="H1067" s="120">
        <v>2809</v>
      </c>
      <c r="I1067" s="116">
        <f t="shared" si="36"/>
        <v>66.88095238095238</v>
      </c>
      <c r="J1067" s="140" t="s">
        <v>423</v>
      </c>
      <c r="K1067" s="140"/>
    </row>
    <row r="1068" spans="1:11" s="99" customFormat="1" ht="21" customHeight="1">
      <c r="A1068" s="92"/>
      <c r="B1068" s="95"/>
      <c r="C1068" s="100"/>
      <c r="D1068" s="127">
        <v>4410</v>
      </c>
      <c r="E1068" s="95"/>
      <c r="F1068" s="92" t="s">
        <v>36</v>
      </c>
      <c r="G1068" s="120">
        <v>800</v>
      </c>
      <c r="H1068" s="120">
        <v>0</v>
      </c>
      <c r="I1068" s="97">
        <f t="shared" si="36"/>
        <v>0</v>
      </c>
      <c r="J1068" s="140" t="s">
        <v>90</v>
      </c>
      <c r="K1068" s="140"/>
    </row>
    <row r="1069" spans="1:11" s="99" customFormat="1" ht="21" customHeight="1">
      <c r="A1069" s="92"/>
      <c r="B1069" s="93"/>
      <c r="C1069" s="102"/>
      <c r="D1069" s="93">
        <v>4440</v>
      </c>
      <c r="E1069" s="95"/>
      <c r="F1069" s="92" t="s">
        <v>41</v>
      </c>
      <c r="G1069" s="234">
        <v>25590</v>
      </c>
      <c r="H1069" s="234">
        <v>19137</v>
      </c>
      <c r="I1069" s="116">
        <f t="shared" si="36"/>
        <v>74.7831184056272</v>
      </c>
      <c r="J1069" s="140" t="s">
        <v>95</v>
      </c>
      <c r="K1069" s="140"/>
    </row>
    <row r="1070" spans="1:11" s="99" customFormat="1" ht="21" customHeight="1">
      <c r="A1070" s="57"/>
      <c r="B1070" s="58"/>
      <c r="C1070" s="75">
        <v>80146</v>
      </c>
      <c r="D1070" s="58"/>
      <c r="E1070" s="60"/>
      <c r="F1070" s="57" t="s">
        <v>47</v>
      </c>
      <c r="G1070" s="235">
        <f>SUM(G1071)</f>
        <v>800</v>
      </c>
      <c r="H1070" s="235">
        <f>SUM(H1071)</f>
        <v>0</v>
      </c>
      <c r="I1070" s="63">
        <f>H1070/G1070*100</f>
        <v>0</v>
      </c>
      <c r="J1070" s="144"/>
      <c r="K1070" s="144"/>
    </row>
    <row r="1071" spans="1:11" s="99" customFormat="1" ht="21" customHeight="1">
      <c r="A1071" s="92"/>
      <c r="B1071" s="95"/>
      <c r="C1071" s="100"/>
      <c r="D1071" s="127">
        <v>4300</v>
      </c>
      <c r="E1071" s="95"/>
      <c r="F1071" s="92" t="s">
        <v>34</v>
      </c>
      <c r="G1071" s="120">
        <v>800</v>
      </c>
      <c r="H1071" s="120">
        <v>0</v>
      </c>
      <c r="I1071" s="116">
        <f>H1071/G1071*100</f>
        <v>0</v>
      </c>
      <c r="J1071" s="140" t="s">
        <v>115</v>
      </c>
      <c r="K1071" s="140"/>
    </row>
    <row r="1072" spans="1:11" s="99" customFormat="1" ht="21" customHeight="1">
      <c r="A1072" s="57"/>
      <c r="B1072" s="58"/>
      <c r="C1072" s="59">
        <v>85401</v>
      </c>
      <c r="D1072" s="58"/>
      <c r="E1072" s="60"/>
      <c r="F1072" s="57" t="s">
        <v>93</v>
      </c>
      <c r="G1072" s="88">
        <f>SUM(G1073:G1077)</f>
        <v>35335</v>
      </c>
      <c r="H1072" s="88">
        <f>SUM(H1073:H1077)</f>
        <v>15863</v>
      </c>
      <c r="I1072" s="63">
        <f>H1072/G1072*100</f>
        <v>44.89316541672563</v>
      </c>
      <c r="J1072" s="103"/>
      <c r="K1072" s="103"/>
    </row>
    <row r="1073" spans="1:11" s="99" customFormat="1" ht="21" customHeight="1">
      <c r="A1073" s="92"/>
      <c r="B1073" s="93"/>
      <c r="C1073" s="94"/>
      <c r="D1073" s="93">
        <v>4010</v>
      </c>
      <c r="E1073" s="95"/>
      <c r="F1073" s="92" t="s">
        <v>21</v>
      </c>
      <c r="G1073" s="120">
        <v>21652</v>
      </c>
      <c r="H1073" s="120">
        <v>6816</v>
      </c>
      <c r="I1073" s="116">
        <f t="shared" si="36"/>
        <v>31.479770921854794</v>
      </c>
      <c r="J1073" s="140" t="s">
        <v>431</v>
      </c>
      <c r="K1073" s="140"/>
    </row>
    <row r="1074" spans="1:11" s="99" customFormat="1" ht="21" customHeight="1">
      <c r="A1074" s="92"/>
      <c r="B1074" s="93"/>
      <c r="C1074" s="100"/>
      <c r="D1074" s="93">
        <v>4040</v>
      </c>
      <c r="E1074" s="95"/>
      <c r="F1074" s="92" t="s">
        <v>23</v>
      </c>
      <c r="G1074" s="120">
        <v>6904</v>
      </c>
      <c r="H1074" s="120">
        <v>5478</v>
      </c>
      <c r="I1074" s="116">
        <f>H1074/G1074*100</f>
        <v>79.34530706836617</v>
      </c>
      <c r="J1074" s="140" t="s">
        <v>80</v>
      </c>
      <c r="K1074" s="140"/>
    </row>
    <row r="1075" spans="1:11" s="99" customFormat="1" ht="21" customHeight="1">
      <c r="A1075" s="92"/>
      <c r="B1075" s="93"/>
      <c r="C1075" s="100"/>
      <c r="D1075" s="93">
        <v>4110</v>
      </c>
      <c r="E1075" s="95"/>
      <c r="F1075" s="92" t="s">
        <v>25</v>
      </c>
      <c r="G1075" s="120">
        <v>4769</v>
      </c>
      <c r="H1075" s="120">
        <v>2210</v>
      </c>
      <c r="I1075" s="116">
        <f>H1075/G1075*100</f>
        <v>46.3409519815475</v>
      </c>
      <c r="J1075" s="140" t="s">
        <v>81</v>
      </c>
      <c r="K1075" s="140"/>
    </row>
    <row r="1076" spans="1:11" s="99" customFormat="1" ht="21" customHeight="1">
      <c r="A1076" s="92"/>
      <c r="B1076" s="93"/>
      <c r="C1076" s="100"/>
      <c r="D1076" s="93">
        <v>4120</v>
      </c>
      <c r="E1076" s="95"/>
      <c r="F1076" s="92" t="s">
        <v>26</v>
      </c>
      <c r="G1076" s="120">
        <v>600</v>
      </c>
      <c r="H1076" s="120">
        <v>301</v>
      </c>
      <c r="I1076" s="116">
        <f>H1076/G1076*100</f>
        <v>50.16666666666667</v>
      </c>
      <c r="J1076" s="140" t="s">
        <v>82</v>
      </c>
      <c r="K1076" s="140"/>
    </row>
    <row r="1077" spans="1:11" s="99" customFormat="1" ht="21" customHeight="1">
      <c r="A1077" s="92"/>
      <c r="B1077" s="93"/>
      <c r="C1077" s="102"/>
      <c r="D1077" s="93">
        <v>4440</v>
      </c>
      <c r="E1077" s="95"/>
      <c r="F1077" s="92" t="s">
        <v>41</v>
      </c>
      <c r="G1077" s="120">
        <v>1410</v>
      </c>
      <c r="H1077" s="120">
        <v>1058</v>
      </c>
      <c r="I1077" s="116">
        <f>H1077/G1077*100</f>
        <v>75.0354609929078</v>
      </c>
      <c r="J1077" s="142" t="s">
        <v>95</v>
      </c>
      <c r="K1077" s="142"/>
    </row>
    <row r="1078" spans="1:11" s="119" customFormat="1" ht="21" customHeight="1">
      <c r="A1078" s="92"/>
      <c r="B1078" s="92"/>
      <c r="C1078" s="117"/>
      <c r="D1078" s="92"/>
      <c r="E1078" s="118"/>
      <c r="F1078" s="92"/>
      <c r="G1078" s="96"/>
      <c r="H1078" s="96"/>
      <c r="I1078" s="63"/>
      <c r="J1078" s="110"/>
      <c r="K1078" s="110"/>
    </row>
    <row r="1079" spans="1:11" s="87" customFormat="1" ht="21" customHeight="1">
      <c r="A1079" s="80" t="s">
        <v>450</v>
      </c>
      <c r="B1079" s="80"/>
      <c r="C1079" s="111"/>
      <c r="D1079" s="80"/>
      <c r="E1079" s="112"/>
      <c r="F1079" s="80" t="s">
        <v>451</v>
      </c>
      <c r="G1079" s="113">
        <f>SUM(G1080:G1103)/2</f>
        <v>1156170</v>
      </c>
      <c r="H1079" s="113">
        <f>SUM(H1080:H1103)/2</f>
        <v>595413</v>
      </c>
      <c r="I1079" s="114">
        <f>H1079/G1079*100</f>
        <v>51.49874153454942</v>
      </c>
      <c r="J1079" s="86"/>
      <c r="K1079" s="86"/>
    </row>
    <row r="1080" spans="1:11" s="91" customFormat="1" ht="21" customHeight="1">
      <c r="A1080" s="57"/>
      <c r="B1080" s="58"/>
      <c r="C1080" s="59">
        <v>80101</v>
      </c>
      <c r="D1080" s="58"/>
      <c r="E1080" s="60"/>
      <c r="F1080" s="57" t="s">
        <v>251</v>
      </c>
      <c r="G1080" s="88">
        <f>SUM(G1081:G1094)</f>
        <v>1017876</v>
      </c>
      <c r="H1080" s="88">
        <f>SUM(H1081:H1094)</f>
        <v>527479</v>
      </c>
      <c r="I1080" s="63">
        <f>H1080/G1080*100</f>
        <v>51.821538183432956</v>
      </c>
      <c r="J1080" s="90"/>
      <c r="K1080" s="90"/>
    </row>
    <row r="1081" spans="1:11" s="119" customFormat="1" ht="21" customHeight="1">
      <c r="A1081" s="92"/>
      <c r="B1081" s="93"/>
      <c r="C1081" s="134"/>
      <c r="D1081" s="93">
        <v>3020</v>
      </c>
      <c r="E1081" s="95"/>
      <c r="F1081" s="92" t="s">
        <v>19</v>
      </c>
      <c r="G1081" s="120">
        <v>2000</v>
      </c>
      <c r="H1081" s="120">
        <v>0</v>
      </c>
      <c r="I1081" s="116">
        <f>H1081/G1081*100</f>
        <v>0</v>
      </c>
      <c r="J1081" s="140" t="s">
        <v>434</v>
      </c>
      <c r="K1081" s="140"/>
    </row>
    <row r="1082" spans="1:11" s="99" customFormat="1" ht="21" customHeight="1">
      <c r="A1082" s="92"/>
      <c r="B1082" s="95"/>
      <c r="C1082" s="100"/>
      <c r="D1082" s="127">
        <v>4010</v>
      </c>
      <c r="E1082" s="95"/>
      <c r="F1082" s="92" t="s">
        <v>21</v>
      </c>
      <c r="G1082" s="120">
        <v>683381</v>
      </c>
      <c r="H1082" s="120">
        <v>318324</v>
      </c>
      <c r="I1082" s="116">
        <f aca="true" t="shared" si="37" ref="I1082:I1139">H1082/G1082*100</f>
        <v>46.58075070860911</v>
      </c>
      <c r="J1082" s="140" t="s">
        <v>435</v>
      </c>
      <c r="K1082" s="140"/>
    </row>
    <row r="1083" spans="1:11" s="99" customFormat="1" ht="21" customHeight="1">
      <c r="A1083" s="92"/>
      <c r="B1083" s="93"/>
      <c r="C1083" s="100"/>
      <c r="D1083" s="93">
        <v>4040</v>
      </c>
      <c r="E1083" s="95"/>
      <c r="F1083" s="92" t="s">
        <v>23</v>
      </c>
      <c r="G1083" s="120">
        <v>49909</v>
      </c>
      <c r="H1083" s="120">
        <v>48200</v>
      </c>
      <c r="I1083" s="116">
        <f t="shared" si="37"/>
        <v>96.57576789757358</v>
      </c>
      <c r="J1083" s="140" t="s">
        <v>80</v>
      </c>
      <c r="K1083" s="140"/>
    </row>
    <row r="1084" spans="1:11" s="99" customFormat="1" ht="21" customHeight="1">
      <c r="A1084" s="92"/>
      <c r="B1084" s="93"/>
      <c r="C1084" s="100"/>
      <c r="D1084" s="93">
        <v>4110</v>
      </c>
      <c r="E1084" s="95"/>
      <c r="F1084" s="92" t="s">
        <v>25</v>
      </c>
      <c r="G1084" s="120">
        <v>122502</v>
      </c>
      <c r="H1084" s="120">
        <v>64624</v>
      </c>
      <c r="I1084" s="116">
        <f t="shared" si="37"/>
        <v>52.7534244338868</v>
      </c>
      <c r="J1084" s="140" t="s">
        <v>81</v>
      </c>
      <c r="K1084" s="140"/>
    </row>
    <row r="1085" spans="1:11" s="99" customFormat="1" ht="21" customHeight="1">
      <c r="A1085" s="92"/>
      <c r="B1085" s="93"/>
      <c r="C1085" s="100"/>
      <c r="D1085" s="93">
        <v>4120</v>
      </c>
      <c r="E1085" s="95"/>
      <c r="F1085" s="92" t="s">
        <v>436</v>
      </c>
      <c r="G1085" s="120">
        <v>15404</v>
      </c>
      <c r="H1085" s="120">
        <v>8716</v>
      </c>
      <c r="I1085" s="116">
        <f t="shared" si="37"/>
        <v>56.58270579070371</v>
      </c>
      <c r="J1085" s="140" t="s">
        <v>82</v>
      </c>
      <c r="K1085" s="140"/>
    </row>
    <row r="1086" spans="1:11" s="99" customFormat="1" ht="21" customHeight="1">
      <c r="A1086" s="92"/>
      <c r="B1086" s="93"/>
      <c r="C1086" s="100"/>
      <c r="D1086" s="93">
        <v>4210</v>
      </c>
      <c r="E1086" s="95"/>
      <c r="F1086" s="92" t="s">
        <v>27</v>
      </c>
      <c r="G1086" s="120">
        <v>14950</v>
      </c>
      <c r="H1086" s="120">
        <v>6693</v>
      </c>
      <c r="I1086" s="116">
        <f t="shared" si="37"/>
        <v>44.76923076923077</v>
      </c>
      <c r="J1086" s="140" t="s">
        <v>452</v>
      </c>
      <c r="K1086" s="140"/>
    </row>
    <row r="1087" spans="1:11" s="99" customFormat="1" ht="21" customHeight="1">
      <c r="A1087" s="92"/>
      <c r="B1087" s="93"/>
      <c r="C1087" s="100"/>
      <c r="D1087" s="93">
        <v>4240</v>
      </c>
      <c r="E1087" s="95"/>
      <c r="F1087" s="92" t="s">
        <v>29</v>
      </c>
      <c r="G1087" s="120">
        <v>2194</v>
      </c>
      <c r="H1087" s="120">
        <v>1306</v>
      </c>
      <c r="I1087" s="116">
        <f t="shared" si="37"/>
        <v>59.52597994530537</v>
      </c>
      <c r="J1087" s="140" t="s">
        <v>453</v>
      </c>
      <c r="K1087" s="140"/>
    </row>
    <row r="1088" spans="1:11" s="99" customFormat="1" ht="21" customHeight="1">
      <c r="A1088" s="92"/>
      <c r="B1088" s="95"/>
      <c r="C1088" s="100"/>
      <c r="D1088" s="127">
        <v>4260</v>
      </c>
      <c r="E1088" s="95"/>
      <c r="F1088" s="92" t="s">
        <v>31</v>
      </c>
      <c r="G1088" s="120">
        <v>38000</v>
      </c>
      <c r="H1088" s="120">
        <v>29664</v>
      </c>
      <c r="I1088" s="97">
        <f t="shared" si="37"/>
        <v>78.06315789473685</v>
      </c>
      <c r="J1088" s="141" t="s">
        <v>330</v>
      </c>
      <c r="K1088" s="141"/>
    </row>
    <row r="1089" spans="1:11" s="99" customFormat="1" ht="21" customHeight="1">
      <c r="A1089" s="92"/>
      <c r="B1089" s="93"/>
      <c r="C1089" s="100"/>
      <c r="D1089" s="93">
        <v>4270</v>
      </c>
      <c r="E1089" s="95"/>
      <c r="F1089" s="92" t="s">
        <v>32</v>
      </c>
      <c r="G1089" s="120">
        <v>5480</v>
      </c>
      <c r="H1089" s="120">
        <v>647</v>
      </c>
      <c r="I1089" s="116">
        <f t="shared" si="37"/>
        <v>11.806569343065695</v>
      </c>
      <c r="J1089" s="140" t="s">
        <v>422</v>
      </c>
      <c r="K1089" s="140"/>
    </row>
    <row r="1090" spans="1:11" s="99" customFormat="1" ht="21" customHeight="1">
      <c r="A1090" s="92"/>
      <c r="B1090" s="93"/>
      <c r="C1090" s="100"/>
      <c r="D1090" s="93">
        <v>4300</v>
      </c>
      <c r="E1090" s="95"/>
      <c r="F1090" s="92" t="s">
        <v>34</v>
      </c>
      <c r="G1090" s="120">
        <v>40817</v>
      </c>
      <c r="H1090" s="120">
        <v>18271</v>
      </c>
      <c r="I1090" s="116">
        <f t="shared" si="37"/>
        <v>44.76321140701178</v>
      </c>
      <c r="J1090" s="140" t="s">
        <v>454</v>
      </c>
      <c r="K1090" s="140"/>
    </row>
    <row r="1091" spans="1:11" s="99" customFormat="1" ht="21" customHeight="1">
      <c r="A1091" s="92"/>
      <c r="B1091" s="93"/>
      <c r="C1091" s="100"/>
      <c r="D1091" s="93">
        <v>4410</v>
      </c>
      <c r="E1091" s="95"/>
      <c r="F1091" s="92" t="s">
        <v>36</v>
      </c>
      <c r="G1091" s="120">
        <v>600</v>
      </c>
      <c r="H1091" s="120">
        <v>0</v>
      </c>
      <c r="I1091" s="116">
        <f t="shared" si="37"/>
        <v>0</v>
      </c>
      <c r="J1091" s="140" t="s">
        <v>90</v>
      </c>
      <c r="K1091" s="140"/>
    </row>
    <row r="1092" spans="1:11" s="99" customFormat="1" ht="21" customHeight="1">
      <c r="A1092" s="92"/>
      <c r="B1092" s="93"/>
      <c r="C1092" s="100"/>
      <c r="D1092" s="93">
        <v>4430</v>
      </c>
      <c r="E1092" s="95"/>
      <c r="F1092" s="121" t="s">
        <v>39</v>
      </c>
      <c r="G1092" s="123">
        <v>1094</v>
      </c>
      <c r="H1092" s="123">
        <v>0</v>
      </c>
      <c r="I1092" s="124">
        <f t="shared" si="37"/>
        <v>0</v>
      </c>
      <c r="J1092" s="142" t="s">
        <v>424</v>
      </c>
      <c r="K1092" s="142"/>
    </row>
    <row r="1093" spans="1:11" s="99" customFormat="1" ht="21" customHeight="1">
      <c r="A1093" s="92"/>
      <c r="B1093" s="93"/>
      <c r="C1093" s="102"/>
      <c r="D1093" s="93">
        <v>4440</v>
      </c>
      <c r="E1093" s="95"/>
      <c r="F1093" s="92" t="s">
        <v>41</v>
      </c>
      <c r="G1093" s="234">
        <v>41523</v>
      </c>
      <c r="H1093" s="234">
        <v>31013</v>
      </c>
      <c r="I1093" s="116">
        <f t="shared" si="37"/>
        <v>74.68872672976423</v>
      </c>
      <c r="J1093" s="140" t="s">
        <v>95</v>
      </c>
      <c r="K1093" s="140"/>
    </row>
    <row r="1094" spans="1:11" s="99" customFormat="1" ht="21" customHeight="1">
      <c r="A1094" s="92"/>
      <c r="B1094" s="93"/>
      <c r="C1094" s="102"/>
      <c r="D1094" s="93">
        <v>4480</v>
      </c>
      <c r="E1094" s="95"/>
      <c r="F1094" s="92" t="s">
        <v>43</v>
      </c>
      <c r="G1094" s="234">
        <v>22</v>
      </c>
      <c r="H1094" s="234">
        <v>21</v>
      </c>
      <c r="I1094" s="116">
        <f t="shared" si="37"/>
        <v>95.45454545454545</v>
      </c>
      <c r="J1094" s="140" t="s">
        <v>425</v>
      </c>
      <c r="K1094" s="140"/>
    </row>
    <row r="1095" spans="1:11" s="99" customFormat="1" ht="21" customHeight="1">
      <c r="A1095" s="57"/>
      <c r="B1095" s="58"/>
      <c r="C1095" s="75">
        <v>80146</v>
      </c>
      <c r="D1095" s="58"/>
      <c r="E1095" s="60"/>
      <c r="F1095" s="57" t="s">
        <v>47</v>
      </c>
      <c r="G1095" s="235">
        <f>SUM(G1096)</f>
        <v>1200</v>
      </c>
      <c r="H1095" s="235">
        <f>SUM(H1096)</f>
        <v>0</v>
      </c>
      <c r="I1095" s="63">
        <f>H1095/G1095*100</f>
        <v>0</v>
      </c>
      <c r="J1095" s="144"/>
      <c r="K1095" s="144"/>
    </row>
    <row r="1096" spans="1:11" s="99" customFormat="1" ht="21" customHeight="1">
      <c r="A1096" s="92"/>
      <c r="B1096" s="95"/>
      <c r="C1096" s="100"/>
      <c r="D1096" s="127">
        <v>4300</v>
      </c>
      <c r="E1096" s="95"/>
      <c r="F1096" s="92" t="s">
        <v>34</v>
      </c>
      <c r="G1096" s="120">
        <v>1200</v>
      </c>
      <c r="H1096" s="120">
        <v>0</v>
      </c>
      <c r="I1096" s="116">
        <f>H1096/G1096*100</f>
        <v>0</v>
      </c>
      <c r="J1096" s="140" t="s">
        <v>115</v>
      </c>
      <c r="K1096" s="140"/>
    </row>
    <row r="1097" spans="1:11" s="99" customFormat="1" ht="21" customHeight="1">
      <c r="A1097" s="57"/>
      <c r="B1097" s="58"/>
      <c r="C1097" s="59">
        <v>85401</v>
      </c>
      <c r="D1097" s="58"/>
      <c r="E1097" s="60"/>
      <c r="F1097" s="57" t="s">
        <v>93</v>
      </c>
      <c r="G1097" s="88">
        <f>SUM(G1098:G1103)</f>
        <v>137094</v>
      </c>
      <c r="H1097" s="88">
        <f>SUM(H1098:H1103)</f>
        <v>67934</v>
      </c>
      <c r="I1097" s="63">
        <f>H1097/G1097*100</f>
        <v>49.55286154025705</v>
      </c>
      <c r="J1097" s="103"/>
      <c r="K1097" s="103"/>
    </row>
    <row r="1098" spans="1:11" s="119" customFormat="1" ht="21" customHeight="1">
      <c r="A1098" s="92"/>
      <c r="B1098" s="93"/>
      <c r="C1098" s="134"/>
      <c r="D1098" s="93">
        <v>3020</v>
      </c>
      <c r="E1098" s="95"/>
      <c r="F1098" s="92" t="s">
        <v>19</v>
      </c>
      <c r="G1098" s="120">
        <v>704</v>
      </c>
      <c r="H1098" s="120">
        <v>394</v>
      </c>
      <c r="I1098" s="116">
        <f>H1098/G1098*100</f>
        <v>55.96590909090909</v>
      </c>
      <c r="J1098" s="140" t="s">
        <v>455</v>
      </c>
      <c r="K1098" s="140"/>
    </row>
    <row r="1099" spans="1:11" s="99" customFormat="1" ht="21" customHeight="1">
      <c r="A1099" s="92"/>
      <c r="B1099" s="93"/>
      <c r="C1099" s="94"/>
      <c r="D1099" s="93">
        <v>4010</v>
      </c>
      <c r="E1099" s="95"/>
      <c r="F1099" s="92" t="s">
        <v>21</v>
      </c>
      <c r="G1099" s="120">
        <v>102358</v>
      </c>
      <c r="H1099" s="120">
        <v>45979</v>
      </c>
      <c r="I1099" s="116">
        <f t="shared" si="37"/>
        <v>44.91979132065887</v>
      </c>
      <c r="J1099" s="140" t="s">
        <v>431</v>
      </c>
      <c r="K1099" s="140"/>
    </row>
    <row r="1100" spans="1:11" s="99" customFormat="1" ht="21" customHeight="1">
      <c r="A1100" s="92"/>
      <c r="B1100" s="93"/>
      <c r="C1100" s="100"/>
      <c r="D1100" s="93">
        <v>4040</v>
      </c>
      <c r="E1100" s="95"/>
      <c r="F1100" s="92" t="s">
        <v>23</v>
      </c>
      <c r="G1100" s="120">
        <v>7479</v>
      </c>
      <c r="H1100" s="120">
        <v>6714</v>
      </c>
      <c r="I1100" s="116">
        <f>H1100/G1100*100</f>
        <v>89.7713598074609</v>
      </c>
      <c r="J1100" s="140" t="s">
        <v>80</v>
      </c>
      <c r="K1100" s="140"/>
    </row>
    <row r="1101" spans="1:11" s="99" customFormat="1" ht="21" customHeight="1">
      <c r="A1101" s="92"/>
      <c r="B1101" s="93"/>
      <c r="C1101" s="100"/>
      <c r="D1101" s="93">
        <v>4110</v>
      </c>
      <c r="E1101" s="95"/>
      <c r="F1101" s="92" t="s">
        <v>25</v>
      </c>
      <c r="G1101" s="120">
        <v>18343</v>
      </c>
      <c r="H1101" s="120">
        <v>9204</v>
      </c>
      <c r="I1101" s="97">
        <f>H1101/G1101*100</f>
        <v>50.17717930545712</v>
      </c>
      <c r="J1101" s="140" t="s">
        <v>81</v>
      </c>
      <c r="K1101" s="140"/>
    </row>
    <row r="1102" spans="1:11" s="99" customFormat="1" ht="21" customHeight="1">
      <c r="A1102" s="92"/>
      <c r="B1102" s="93"/>
      <c r="C1102" s="100"/>
      <c r="D1102" s="93">
        <v>4120</v>
      </c>
      <c r="E1102" s="95"/>
      <c r="F1102" s="121" t="s">
        <v>26</v>
      </c>
      <c r="G1102" s="123">
        <v>2307</v>
      </c>
      <c r="H1102" s="123">
        <v>1255</v>
      </c>
      <c r="I1102" s="124">
        <f>H1102/G1102*100</f>
        <v>54.399653229302125</v>
      </c>
      <c r="J1102" s="140" t="s">
        <v>82</v>
      </c>
      <c r="K1102" s="140"/>
    </row>
    <row r="1103" spans="1:11" s="99" customFormat="1" ht="21" customHeight="1">
      <c r="A1103" s="92"/>
      <c r="B1103" s="93"/>
      <c r="C1103" s="102"/>
      <c r="D1103" s="93">
        <v>4440</v>
      </c>
      <c r="E1103" s="95"/>
      <c r="F1103" s="92" t="s">
        <v>41</v>
      </c>
      <c r="G1103" s="120">
        <v>5903</v>
      </c>
      <c r="H1103" s="120">
        <v>4388</v>
      </c>
      <c r="I1103" s="116">
        <f>H1103/G1103*100</f>
        <v>74.33508385566661</v>
      </c>
      <c r="J1103" s="142" t="s">
        <v>95</v>
      </c>
      <c r="K1103" s="142"/>
    </row>
    <row r="1104" spans="1:11" s="11" customFormat="1" ht="21" customHeight="1">
      <c r="A1104" s="106"/>
      <c r="B1104" s="106"/>
      <c r="C1104" s="107"/>
      <c r="D1104" s="106"/>
      <c r="E1104" s="108"/>
      <c r="F1104" s="106"/>
      <c r="G1104" s="109"/>
      <c r="H1104" s="109"/>
      <c r="I1104" s="116"/>
      <c r="J1104" s="110"/>
      <c r="K1104" s="110"/>
    </row>
    <row r="1105" spans="1:11" s="87" customFormat="1" ht="21" customHeight="1">
      <c r="A1105" s="80" t="s">
        <v>456</v>
      </c>
      <c r="B1105" s="80"/>
      <c r="C1105" s="111"/>
      <c r="D1105" s="80"/>
      <c r="E1105" s="112"/>
      <c r="F1105" s="80" t="s">
        <v>457</v>
      </c>
      <c r="G1105" s="113">
        <f>SUM(G1106:G1129)/2</f>
        <v>566160</v>
      </c>
      <c r="H1105" s="113">
        <f>SUM(H1106:H1129)/2</f>
        <v>281747</v>
      </c>
      <c r="I1105" s="114">
        <f>H1105/G1105*100</f>
        <v>49.76455418962837</v>
      </c>
      <c r="J1105" s="86"/>
      <c r="K1105" s="86"/>
    </row>
    <row r="1106" spans="1:11" s="91" customFormat="1" ht="21" customHeight="1">
      <c r="A1106" s="57"/>
      <c r="B1106" s="58"/>
      <c r="C1106" s="59">
        <v>80101</v>
      </c>
      <c r="D1106" s="58"/>
      <c r="E1106" s="60"/>
      <c r="F1106" s="57" t="s">
        <v>251</v>
      </c>
      <c r="G1106" s="88">
        <f>SUM(G1107:G1120)</f>
        <v>517164</v>
      </c>
      <c r="H1106" s="88">
        <f>SUM(H1107:H1120)</f>
        <v>257470</v>
      </c>
      <c r="I1106" s="63">
        <f>H1106/G1106*100</f>
        <v>49.78498116651585</v>
      </c>
      <c r="J1106" s="90"/>
      <c r="K1106" s="90"/>
    </row>
    <row r="1107" spans="1:11" s="119" customFormat="1" ht="21" customHeight="1">
      <c r="A1107" s="92"/>
      <c r="B1107" s="93"/>
      <c r="C1107" s="134"/>
      <c r="D1107" s="93">
        <v>3020</v>
      </c>
      <c r="E1107" s="95"/>
      <c r="F1107" s="92" t="s">
        <v>19</v>
      </c>
      <c r="G1107" s="120">
        <v>1500</v>
      </c>
      <c r="H1107" s="120">
        <v>0</v>
      </c>
      <c r="I1107" s="116">
        <f>H1107/G1107*100</f>
        <v>0</v>
      </c>
      <c r="J1107" s="140" t="s">
        <v>434</v>
      </c>
      <c r="K1107" s="140"/>
    </row>
    <row r="1108" spans="1:11" s="101" customFormat="1" ht="21" customHeight="1">
      <c r="A1108" s="92"/>
      <c r="B1108" s="95"/>
      <c r="C1108" s="130"/>
      <c r="D1108" s="127">
        <v>4010</v>
      </c>
      <c r="E1108" s="95"/>
      <c r="F1108" s="92" t="s">
        <v>21</v>
      </c>
      <c r="G1108" s="120">
        <v>338448</v>
      </c>
      <c r="H1108" s="120">
        <v>146020</v>
      </c>
      <c r="I1108" s="116">
        <f t="shared" si="37"/>
        <v>43.143998487212215</v>
      </c>
      <c r="J1108" s="140" t="s">
        <v>435</v>
      </c>
      <c r="K1108" s="140"/>
    </row>
    <row r="1109" spans="1:11" s="101" customFormat="1" ht="21" customHeight="1">
      <c r="A1109" s="92"/>
      <c r="B1109" s="93"/>
      <c r="C1109" s="130"/>
      <c r="D1109" s="93">
        <v>4040</v>
      </c>
      <c r="E1109" s="95"/>
      <c r="F1109" s="92" t="s">
        <v>23</v>
      </c>
      <c r="G1109" s="120">
        <v>24594</v>
      </c>
      <c r="H1109" s="120">
        <v>23700</v>
      </c>
      <c r="I1109" s="97">
        <f t="shared" si="37"/>
        <v>96.36496706513785</v>
      </c>
      <c r="J1109" s="140" t="s">
        <v>80</v>
      </c>
      <c r="K1109" s="140"/>
    </row>
    <row r="1110" spans="1:11" s="101" customFormat="1" ht="21" customHeight="1">
      <c r="A1110" s="92"/>
      <c r="B1110" s="93"/>
      <c r="C1110" s="130"/>
      <c r="D1110" s="93">
        <v>4110</v>
      </c>
      <c r="E1110" s="95"/>
      <c r="F1110" s="92" t="s">
        <v>25</v>
      </c>
      <c r="G1110" s="120">
        <v>60653</v>
      </c>
      <c r="H1110" s="120">
        <v>29864</v>
      </c>
      <c r="I1110" s="116">
        <f t="shared" si="37"/>
        <v>49.23746558290604</v>
      </c>
      <c r="J1110" s="140" t="s">
        <v>81</v>
      </c>
      <c r="K1110" s="140"/>
    </row>
    <row r="1111" spans="1:11" s="101" customFormat="1" ht="21" customHeight="1">
      <c r="A1111" s="92"/>
      <c r="B1111" s="93"/>
      <c r="C1111" s="130"/>
      <c r="D1111" s="93">
        <v>4120</v>
      </c>
      <c r="E1111" s="95"/>
      <c r="F1111" s="92" t="s">
        <v>26</v>
      </c>
      <c r="G1111" s="120">
        <v>7627</v>
      </c>
      <c r="H1111" s="120">
        <v>4070</v>
      </c>
      <c r="I1111" s="116">
        <f t="shared" si="37"/>
        <v>53.36305231414711</v>
      </c>
      <c r="J1111" s="140" t="s">
        <v>82</v>
      </c>
      <c r="K1111" s="140"/>
    </row>
    <row r="1112" spans="1:11" s="101" customFormat="1" ht="21" customHeight="1">
      <c r="A1112" s="92"/>
      <c r="B1112" s="93"/>
      <c r="C1112" s="130"/>
      <c r="D1112" s="93">
        <v>4210</v>
      </c>
      <c r="E1112" s="95"/>
      <c r="F1112" s="92" t="s">
        <v>27</v>
      </c>
      <c r="G1112" s="120">
        <v>10400</v>
      </c>
      <c r="H1112" s="120">
        <v>3059</v>
      </c>
      <c r="I1112" s="97">
        <f t="shared" si="37"/>
        <v>29.41346153846154</v>
      </c>
      <c r="J1112" s="140" t="s">
        <v>100</v>
      </c>
      <c r="K1112" s="140"/>
    </row>
    <row r="1113" spans="1:11" s="101" customFormat="1" ht="21" customHeight="1">
      <c r="A1113" s="92"/>
      <c r="B1113" s="93"/>
      <c r="C1113" s="130"/>
      <c r="D1113" s="93">
        <v>4240</v>
      </c>
      <c r="E1113" s="95"/>
      <c r="F1113" s="92" t="s">
        <v>29</v>
      </c>
      <c r="G1113" s="120">
        <v>1673</v>
      </c>
      <c r="H1113" s="120">
        <v>850</v>
      </c>
      <c r="I1113" s="116">
        <f t="shared" si="37"/>
        <v>50.806933652121934</v>
      </c>
      <c r="J1113" s="140" t="s">
        <v>458</v>
      </c>
      <c r="K1113" s="140"/>
    </row>
    <row r="1114" spans="1:11" s="101" customFormat="1" ht="21" customHeight="1">
      <c r="A1114" s="92"/>
      <c r="B1114" s="93"/>
      <c r="C1114" s="130"/>
      <c r="D1114" s="93">
        <v>4260</v>
      </c>
      <c r="E1114" s="95"/>
      <c r="F1114" s="92" t="s">
        <v>31</v>
      </c>
      <c r="G1114" s="120">
        <v>37000</v>
      </c>
      <c r="H1114" s="120">
        <v>29697</v>
      </c>
      <c r="I1114" s="116">
        <f t="shared" si="37"/>
        <v>80.26216216216217</v>
      </c>
      <c r="J1114" s="141" t="s">
        <v>330</v>
      </c>
      <c r="K1114" s="141"/>
    </row>
    <row r="1115" spans="1:11" s="101" customFormat="1" ht="21" customHeight="1">
      <c r="A1115" s="92"/>
      <c r="B1115" s="93"/>
      <c r="C1115" s="130"/>
      <c r="D1115" s="93">
        <v>4270</v>
      </c>
      <c r="E1115" s="95"/>
      <c r="F1115" s="92" t="s">
        <v>32</v>
      </c>
      <c r="G1115" s="120">
        <v>5490</v>
      </c>
      <c r="H1115" s="120">
        <v>818</v>
      </c>
      <c r="I1115" s="116">
        <f t="shared" si="37"/>
        <v>14.899817850637524</v>
      </c>
      <c r="J1115" s="140" t="s">
        <v>422</v>
      </c>
      <c r="K1115" s="140"/>
    </row>
    <row r="1116" spans="1:11" s="101" customFormat="1" ht="21" customHeight="1">
      <c r="A1116" s="92"/>
      <c r="B1116" s="93"/>
      <c r="C1116" s="130"/>
      <c r="D1116" s="93">
        <v>4300</v>
      </c>
      <c r="E1116" s="95"/>
      <c r="F1116" s="92" t="s">
        <v>34</v>
      </c>
      <c r="G1116" s="120">
        <v>8075</v>
      </c>
      <c r="H1116" s="120">
        <v>3733</v>
      </c>
      <c r="I1116" s="116">
        <f t="shared" si="37"/>
        <v>46.22910216718266</v>
      </c>
      <c r="J1116" s="140" t="s">
        <v>423</v>
      </c>
      <c r="K1116" s="140"/>
    </row>
    <row r="1117" spans="1:11" s="99" customFormat="1" ht="21" customHeight="1">
      <c r="A1117" s="92"/>
      <c r="B1117" s="93"/>
      <c r="C1117" s="130"/>
      <c r="D1117" s="93">
        <v>4410</v>
      </c>
      <c r="E1117" s="95"/>
      <c r="F1117" s="92" t="s">
        <v>36</v>
      </c>
      <c r="G1117" s="120">
        <v>460</v>
      </c>
      <c r="H1117" s="120">
        <v>25</v>
      </c>
      <c r="I1117" s="116">
        <f t="shared" si="37"/>
        <v>5.434782608695652</v>
      </c>
      <c r="J1117" s="140" t="s">
        <v>90</v>
      </c>
      <c r="K1117" s="140"/>
    </row>
    <row r="1118" spans="1:11" s="99" customFormat="1" ht="21" customHeight="1">
      <c r="A1118" s="92"/>
      <c r="B1118" s="93"/>
      <c r="C1118" s="130"/>
      <c r="D1118" s="93">
        <v>4430</v>
      </c>
      <c r="E1118" s="95"/>
      <c r="F1118" s="92" t="s">
        <v>39</v>
      </c>
      <c r="G1118" s="120">
        <v>312</v>
      </c>
      <c r="H1118" s="120">
        <v>0</v>
      </c>
      <c r="I1118" s="116">
        <f t="shared" si="37"/>
        <v>0</v>
      </c>
      <c r="J1118" s="140" t="s">
        <v>424</v>
      </c>
      <c r="K1118" s="140"/>
    </row>
    <row r="1119" spans="1:11" s="99" customFormat="1" ht="21" customHeight="1">
      <c r="A1119" s="92"/>
      <c r="B1119" s="93"/>
      <c r="C1119" s="104"/>
      <c r="D1119" s="93">
        <v>4440</v>
      </c>
      <c r="E1119" s="95"/>
      <c r="F1119" s="92" t="s">
        <v>41</v>
      </c>
      <c r="G1119" s="234">
        <v>20915</v>
      </c>
      <c r="H1119" s="234">
        <v>15617</v>
      </c>
      <c r="I1119" s="116">
        <f t="shared" si="37"/>
        <v>74.668897920153</v>
      </c>
      <c r="J1119" s="140" t="s">
        <v>95</v>
      </c>
      <c r="K1119" s="140"/>
    </row>
    <row r="1120" spans="1:11" s="99" customFormat="1" ht="21" customHeight="1">
      <c r="A1120" s="92"/>
      <c r="B1120" s="93"/>
      <c r="C1120" s="102"/>
      <c r="D1120" s="93">
        <v>4480</v>
      </c>
      <c r="E1120" s="95"/>
      <c r="F1120" s="92" t="s">
        <v>43</v>
      </c>
      <c r="G1120" s="234">
        <v>17</v>
      </c>
      <c r="H1120" s="234">
        <v>17</v>
      </c>
      <c r="I1120" s="116">
        <f>H1120/G1120*100</f>
        <v>100</v>
      </c>
      <c r="J1120" s="140" t="s">
        <v>425</v>
      </c>
      <c r="K1120" s="140"/>
    </row>
    <row r="1121" spans="1:11" s="99" customFormat="1" ht="21" customHeight="1">
      <c r="A1121" s="57"/>
      <c r="B1121" s="58"/>
      <c r="C1121" s="75">
        <v>80146</v>
      </c>
      <c r="D1121" s="58"/>
      <c r="E1121" s="60"/>
      <c r="F1121" s="57" t="s">
        <v>47</v>
      </c>
      <c r="G1121" s="235">
        <f>SUM(G1122)</f>
        <v>2000</v>
      </c>
      <c r="H1121" s="235">
        <f>SUM(H1122)</f>
        <v>0</v>
      </c>
      <c r="I1121" s="63">
        <f>H1121/G1121*100</f>
        <v>0</v>
      </c>
      <c r="J1121" s="144"/>
      <c r="K1121" s="144"/>
    </row>
    <row r="1122" spans="1:11" s="99" customFormat="1" ht="21" customHeight="1">
      <c r="A1122" s="92"/>
      <c r="B1122" s="95"/>
      <c r="C1122" s="100"/>
      <c r="D1122" s="127">
        <v>4300</v>
      </c>
      <c r="E1122" s="95"/>
      <c r="F1122" s="92" t="s">
        <v>34</v>
      </c>
      <c r="G1122" s="120">
        <v>2000</v>
      </c>
      <c r="H1122" s="120">
        <v>0</v>
      </c>
      <c r="I1122" s="116">
        <f>H1122/G1122*100</f>
        <v>0</v>
      </c>
      <c r="J1122" s="140" t="s">
        <v>115</v>
      </c>
      <c r="K1122" s="140"/>
    </row>
    <row r="1123" spans="1:11" s="99" customFormat="1" ht="21" customHeight="1">
      <c r="A1123" s="57"/>
      <c r="B1123" s="58"/>
      <c r="C1123" s="59">
        <v>85401</v>
      </c>
      <c r="D1123" s="58"/>
      <c r="E1123" s="60"/>
      <c r="F1123" s="57" t="s">
        <v>93</v>
      </c>
      <c r="G1123" s="88">
        <f>SUM(G1124:G1129)</f>
        <v>46996</v>
      </c>
      <c r="H1123" s="88">
        <f>SUM(H1124:H1129)</f>
        <v>24277</v>
      </c>
      <c r="I1123" s="63">
        <f>H1123/G1123*100</f>
        <v>51.65758787981956</v>
      </c>
      <c r="J1123" s="103"/>
      <c r="K1123" s="103"/>
    </row>
    <row r="1124" spans="1:11" s="119" customFormat="1" ht="21" customHeight="1">
      <c r="A1124" s="92"/>
      <c r="B1124" s="93"/>
      <c r="C1124" s="134"/>
      <c r="D1124" s="93">
        <v>3020</v>
      </c>
      <c r="E1124" s="95"/>
      <c r="F1124" s="92" t="s">
        <v>19</v>
      </c>
      <c r="G1124" s="120">
        <v>935</v>
      </c>
      <c r="H1124" s="120">
        <v>518</v>
      </c>
      <c r="I1124" s="116">
        <f>H1124/G1124*100</f>
        <v>55.401069518716575</v>
      </c>
      <c r="J1124" s="140" t="s">
        <v>455</v>
      </c>
      <c r="K1124" s="140"/>
    </row>
    <row r="1125" spans="1:11" s="99" customFormat="1" ht="21" customHeight="1">
      <c r="A1125" s="92"/>
      <c r="B1125" s="93"/>
      <c r="C1125" s="94"/>
      <c r="D1125" s="93">
        <v>4010</v>
      </c>
      <c r="E1125" s="95"/>
      <c r="F1125" s="92" t="s">
        <v>21</v>
      </c>
      <c r="G1125" s="120">
        <v>34390</v>
      </c>
      <c r="H1125" s="120">
        <v>16107</v>
      </c>
      <c r="I1125" s="116">
        <f t="shared" si="37"/>
        <v>46.83628961907531</v>
      </c>
      <c r="J1125" s="140" t="s">
        <v>431</v>
      </c>
      <c r="K1125" s="140"/>
    </row>
    <row r="1126" spans="1:11" s="99" customFormat="1" ht="21" customHeight="1">
      <c r="A1126" s="92"/>
      <c r="B1126" s="93"/>
      <c r="C1126" s="100"/>
      <c r="D1126" s="93">
        <v>4040</v>
      </c>
      <c r="E1126" s="95"/>
      <c r="F1126" s="92" t="s">
        <v>23</v>
      </c>
      <c r="G1126" s="120">
        <v>2670</v>
      </c>
      <c r="H1126" s="120">
        <v>2449</v>
      </c>
      <c r="I1126" s="116">
        <f>H1126/G1126*100</f>
        <v>91.72284644194757</v>
      </c>
      <c r="J1126" s="140" t="s">
        <v>80</v>
      </c>
      <c r="K1126" s="140"/>
    </row>
    <row r="1127" spans="1:11" s="99" customFormat="1" ht="21" customHeight="1">
      <c r="A1127" s="92"/>
      <c r="B1127" s="93"/>
      <c r="C1127" s="100"/>
      <c r="D1127" s="93">
        <v>4110</v>
      </c>
      <c r="E1127" s="95"/>
      <c r="F1127" s="92" t="s">
        <v>25</v>
      </c>
      <c r="G1127" s="120">
        <v>6189</v>
      </c>
      <c r="H1127" s="120">
        <v>3260</v>
      </c>
      <c r="I1127" s="116">
        <f>H1127/G1127*100</f>
        <v>52.67409920827274</v>
      </c>
      <c r="J1127" s="140" t="s">
        <v>81</v>
      </c>
      <c r="K1127" s="140"/>
    </row>
    <row r="1128" spans="1:11" s="99" customFormat="1" ht="21" customHeight="1">
      <c r="A1128" s="92"/>
      <c r="B1128" s="93"/>
      <c r="C1128" s="100"/>
      <c r="D1128" s="93">
        <v>4120</v>
      </c>
      <c r="E1128" s="95"/>
      <c r="F1128" s="92" t="s">
        <v>26</v>
      </c>
      <c r="G1128" s="120">
        <v>778</v>
      </c>
      <c r="H1128" s="120">
        <v>444</v>
      </c>
      <c r="I1128" s="116">
        <f>H1128/G1128*100</f>
        <v>57.0694087403599</v>
      </c>
      <c r="J1128" s="140" t="s">
        <v>82</v>
      </c>
      <c r="K1128" s="140"/>
    </row>
    <row r="1129" spans="1:11" s="99" customFormat="1" ht="21" customHeight="1">
      <c r="A1129" s="92"/>
      <c r="B1129" s="93"/>
      <c r="C1129" s="102"/>
      <c r="D1129" s="93">
        <v>4440</v>
      </c>
      <c r="E1129" s="95"/>
      <c r="F1129" s="92" t="s">
        <v>41</v>
      </c>
      <c r="G1129" s="120">
        <v>2034</v>
      </c>
      <c r="H1129" s="120">
        <v>1499</v>
      </c>
      <c r="I1129" s="97">
        <f>H1129/G1129*100</f>
        <v>73.69714847590953</v>
      </c>
      <c r="J1129" s="142" t="s">
        <v>95</v>
      </c>
      <c r="K1129" s="142"/>
    </row>
    <row r="1130" spans="1:11" s="119" customFormat="1" ht="21" customHeight="1">
      <c r="A1130" s="92"/>
      <c r="B1130" s="92"/>
      <c r="C1130" s="117"/>
      <c r="D1130" s="92"/>
      <c r="E1130" s="118"/>
      <c r="F1130" s="92"/>
      <c r="G1130" s="96"/>
      <c r="H1130" s="96"/>
      <c r="I1130" s="63"/>
      <c r="J1130" s="110"/>
      <c r="K1130" s="110"/>
    </row>
    <row r="1131" spans="1:11" s="87" customFormat="1" ht="21" customHeight="1">
      <c r="A1131" s="80" t="s">
        <v>459</v>
      </c>
      <c r="B1131" s="80"/>
      <c r="C1131" s="111"/>
      <c r="D1131" s="80"/>
      <c r="E1131" s="112"/>
      <c r="F1131" s="80" t="s">
        <v>460</v>
      </c>
      <c r="G1131" s="113">
        <f>SUM(G1132:G1159)/2</f>
        <v>2537279</v>
      </c>
      <c r="H1131" s="113">
        <f>SUM(H1132:H1159)/2</f>
        <v>1272780</v>
      </c>
      <c r="I1131" s="114">
        <f>H1131/G1131*100</f>
        <v>50.163186626303215</v>
      </c>
      <c r="J1131" s="86"/>
      <c r="K1131" s="86"/>
    </row>
    <row r="1132" spans="1:11" s="91" customFormat="1" ht="21" customHeight="1">
      <c r="A1132" s="57"/>
      <c r="B1132" s="58"/>
      <c r="C1132" s="59">
        <v>80101</v>
      </c>
      <c r="D1132" s="58"/>
      <c r="E1132" s="60"/>
      <c r="F1132" s="57" t="s">
        <v>251</v>
      </c>
      <c r="G1132" s="88">
        <f>SUM(G1133:G1145)</f>
        <v>2244135</v>
      </c>
      <c r="H1132" s="88">
        <f>SUM(H1133:H1145)</f>
        <v>1130644</v>
      </c>
      <c r="I1132" s="63">
        <f>H1132/G1132*100</f>
        <v>50.38217397794696</v>
      </c>
      <c r="J1132" s="90"/>
      <c r="K1132" s="90"/>
    </row>
    <row r="1133" spans="1:11" s="119" customFormat="1" ht="21" customHeight="1">
      <c r="A1133" s="92"/>
      <c r="B1133" s="93"/>
      <c r="C1133" s="134"/>
      <c r="D1133" s="93">
        <v>3020</v>
      </c>
      <c r="E1133" s="95"/>
      <c r="F1133" s="92" t="s">
        <v>19</v>
      </c>
      <c r="G1133" s="120">
        <v>5500</v>
      </c>
      <c r="H1133" s="120">
        <v>0</v>
      </c>
      <c r="I1133" s="116">
        <f>H1133/G1133*100</f>
        <v>0</v>
      </c>
      <c r="J1133" s="142" t="s">
        <v>434</v>
      </c>
      <c r="K1133" s="142"/>
    </row>
    <row r="1134" spans="1:11" s="99" customFormat="1" ht="21" customHeight="1">
      <c r="A1134" s="92"/>
      <c r="B1134" s="95"/>
      <c r="C1134" s="100"/>
      <c r="D1134" s="127">
        <v>4010</v>
      </c>
      <c r="E1134" s="95"/>
      <c r="F1134" s="92" t="s">
        <v>21</v>
      </c>
      <c r="G1134" s="120">
        <v>1540545</v>
      </c>
      <c r="H1134" s="120">
        <v>686039</v>
      </c>
      <c r="I1134" s="116">
        <f t="shared" si="37"/>
        <v>44.532227231272046</v>
      </c>
      <c r="J1134" s="140" t="s">
        <v>435</v>
      </c>
      <c r="K1134" s="140"/>
    </row>
    <row r="1135" spans="1:11" s="99" customFormat="1" ht="21" customHeight="1">
      <c r="A1135" s="92"/>
      <c r="B1135" s="93"/>
      <c r="C1135" s="100"/>
      <c r="D1135" s="93">
        <v>4040</v>
      </c>
      <c r="E1135" s="95"/>
      <c r="F1135" s="92" t="s">
        <v>23</v>
      </c>
      <c r="G1135" s="120">
        <v>109859</v>
      </c>
      <c r="H1135" s="120">
        <v>104280</v>
      </c>
      <c r="I1135" s="116">
        <f t="shared" si="37"/>
        <v>94.92167232543534</v>
      </c>
      <c r="J1135" s="140" t="s">
        <v>80</v>
      </c>
      <c r="K1135" s="140"/>
    </row>
    <row r="1136" spans="1:11" s="99" customFormat="1" ht="21" customHeight="1">
      <c r="A1136" s="92"/>
      <c r="B1136" s="93"/>
      <c r="C1136" s="100"/>
      <c r="D1136" s="93">
        <v>4110</v>
      </c>
      <c r="E1136" s="95"/>
      <c r="F1136" s="92" t="s">
        <v>25</v>
      </c>
      <c r="G1136" s="120">
        <v>275861</v>
      </c>
      <c r="H1136" s="120">
        <v>139183</v>
      </c>
      <c r="I1136" s="116">
        <f t="shared" si="37"/>
        <v>50.45403300937791</v>
      </c>
      <c r="J1136" s="140" t="s">
        <v>81</v>
      </c>
      <c r="K1136" s="140"/>
    </row>
    <row r="1137" spans="1:11" s="99" customFormat="1" ht="21" customHeight="1">
      <c r="A1137" s="92"/>
      <c r="B1137" s="93"/>
      <c r="C1137" s="100"/>
      <c r="D1137" s="93">
        <v>4120</v>
      </c>
      <c r="E1137" s="95"/>
      <c r="F1137" s="92" t="s">
        <v>436</v>
      </c>
      <c r="G1137" s="120">
        <v>34689</v>
      </c>
      <c r="H1137" s="120">
        <v>18758</v>
      </c>
      <c r="I1137" s="116">
        <f t="shared" si="37"/>
        <v>54.074778748306386</v>
      </c>
      <c r="J1137" s="140" t="s">
        <v>82</v>
      </c>
      <c r="K1137" s="140"/>
    </row>
    <row r="1138" spans="1:11" s="99" customFormat="1" ht="21" customHeight="1">
      <c r="A1138" s="92"/>
      <c r="B1138" s="93"/>
      <c r="C1138" s="100"/>
      <c r="D1138" s="93">
        <v>4210</v>
      </c>
      <c r="E1138" s="95"/>
      <c r="F1138" s="92" t="s">
        <v>27</v>
      </c>
      <c r="G1138" s="120">
        <v>20000</v>
      </c>
      <c r="H1138" s="120">
        <v>9320</v>
      </c>
      <c r="I1138" s="116">
        <f t="shared" si="37"/>
        <v>46.6</v>
      </c>
      <c r="J1138" s="140" t="s">
        <v>100</v>
      </c>
      <c r="K1138" s="140"/>
    </row>
    <row r="1139" spans="1:11" s="99" customFormat="1" ht="21" customHeight="1">
      <c r="A1139" s="92"/>
      <c r="B1139" s="93"/>
      <c r="C1139" s="100"/>
      <c r="D1139" s="93">
        <v>4240</v>
      </c>
      <c r="E1139" s="95"/>
      <c r="F1139" s="92" t="s">
        <v>29</v>
      </c>
      <c r="G1139" s="120">
        <v>4030</v>
      </c>
      <c r="H1139" s="120">
        <v>0</v>
      </c>
      <c r="I1139" s="116">
        <f t="shared" si="37"/>
        <v>0</v>
      </c>
      <c r="J1139" s="140" t="s">
        <v>101</v>
      </c>
      <c r="K1139" s="140"/>
    </row>
    <row r="1140" spans="1:11" s="99" customFormat="1" ht="21" customHeight="1">
      <c r="A1140" s="92"/>
      <c r="B1140" s="93"/>
      <c r="C1140" s="100"/>
      <c r="D1140" s="93">
        <v>4260</v>
      </c>
      <c r="E1140" s="95"/>
      <c r="F1140" s="92" t="s">
        <v>31</v>
      </c>
      <c r="G1140" s="120">
        <v>123000</v>
      </c>
      <c r="H1140" s="120">
        <v>89077</v>
      </c>
      <c r="I1140" s="116">
        <f aca="true" t="shared" si="38" ref="I1140:I1209">H1140/G1140*100</f>
        <v>72.42032520325203</v>
      </c>
      <c r="J1140" s="141" t="s">
        <v>119</v>
      </c>
      <c r="K1140" s="141"/>
    </row>
    <row r="1141" spans="1:11" s="99" customFormat="1" ht="21" customHeight="1">
      <c r="A1141" s="92"/>
      <c r="B1141" s="93"/>
      <c r="C1141" s="100"/>
      <c r="D1141" s="93">
        <v>4270</v>
      </c>
      <c r="E1141" s="95"/>
      <c r="F1141" s="92" t="s">
        <v>32</v>
      </c>
      <c r="G1141" s="120">
        <v>9100</v>
      </c>
      <c r="H1141" s="120">
        <v>519</v>
      </c>
      <c r="I1141" s="116">
        <f t="shared" si="38"/>
        <v>5.7032967032967035</v>
      </c>
      <c r="J1141" s="140" t="s">
        <v>422</v>
      </c>
      <c r="K1141" s="140"/>
    </row>
    <row r="1142" spans="1:11" s="99" customFormat="1" ht="21" customHeight="1">
      <c r="A1142" s="92"/>
      <c r="B1142" s="93"/>
      <c r="C1142" s="100"/>
      <c r="D1142" s="93">
        <v>4300</v>
      </c>
      <c r="E1142" s="95"/>
      <c r="F1142" s="92" t="s">
        <v>34</v>
      </c>
      <c r="G1142" s="120">
        <v>22337</v>
      </c>
      <c r="H1142" s="120">
        <v>10865</v>
      </c>
      <c r="I1142" s="116">
        <f t="shared" si="38"/>
        <v>48.64126785154676</v>
      </c>
      <c r="J1142" s="140" t="s">
        <v>423</v>
      </c>
      <c r="K1142" s="140"/>
    </row>
    <row r="1143" spans="1:11" s="99" customFormat="1" ht="21" customHeight="1">
      <c r="A1143" s="92"/>
      <c r="B1143" s="93"/>
      <c r="C1143" s="100"/>
      <c r="D1143" s="93">
        <v>4410</v>
      </c>
      <c r="E1143" s="95"/>
      <c r="F1143" s="92" t="s">
        <v>36</v>
      </c>
      <c r="G1143" s="120">
        <v>1140</v>
      </c>
      <c r="H1143" s="120">
        <v>0</v>
      </c>
      <c r="I1143" s="97">
        <f t="shared" si="38"/>
        <v>0</v>
      </c>
      <c r="J1143" s="140" t="s">
        <v>90</v>
      </c>
      <c r="K1143" s="140"/>
    </row>
    <row r="1144" spans="1:11" s="99" customFormat="1" ht="21" customHeight="1">
      <c r="A1144" s="92"/>
      <c r="B1144" s="93"/>
      <c r="C1144" s="100"/>
      <c r="D1144" s="93">
        <v>4430</v>
      </c>
      <c r="E1144" s="95"/>
      <c r="F1144" s="121" t="s">
        <v>39</v>
      </c>
      <c r="G1144" s="123">
        <v>1011</v>
      </c>
      <c r="H1144" s="123">
        <v>0</v>
      </c>
      <c r="I1144" s="124">
        <f t="shared" si="38"/>
        <v>0</v>
      </c>
      <c r="J1144" s="140" t="s">
        <v>424</v>
      </c>
      <c r="K1144" s="140"/>
    </row>
    <row r="1145" spans="1:11" s="99" customFormat="1" ht="21" customHeight="1">
      <c r="A1145" s="92"/>
      <c r="B1145" s="93"/>
      <c r="C1145" s="102"/>
      <c r="D1145" s="93">
        <v>4440</v>
      </c>
      <c r="E1145" s="95"/>
      <c r="F1145" s="92" t="s">
        <v>41</v>
      </c>
      <c r="G1145" s="234">
        <v>97063</v>
      </c>
      <c r="H1145" s="234">
        <v>72603</v>
      </c>
      <c r="I1145" s="116">
        <f t="shared" si="38"/>
        <v>74.79987224792146</v>
      </c>
      <c r="J1145" s="140" t="s">
        <v>95</v>
      </c>
      <c r="K1145" s="140"/>
    </row>
    <row r="1146" spans="1:11" s="99" customFormat="1" ht="21" customHeight="1">
      <c r="A1146" s="57"/>
      <c r="B1146" s="58"/>
      <c r="C1146" s="75">
        <v>80146</v>
      </c>
      <c r="D1146" s="58"/>
      <c r="E1146" s="60"/>
      <c r="F1146" s="57" t="s">
        <v>47</v>
      </c>
      <c r="G1146" s="235">
        <f>SUM(G1147:G1152)</f>
        <v>17203</v>
      </c>
      <c r="H1146" s="235">
        <f>SUM(H1147:H1152)</f>
        <v>8737</v>
      </c>
      <c r="I1146" s="63">
        <f t="shared" si="38"/>
        <v>50.78765331628205</v>
      </c>
      <c r="J1146" s="144"/>
      <c r="K1146" s="144"/>
    </row>
    <row r="1147" spans="1:11" s="99" customFormat="1" ht="21" customHeight="1">
      <c r="A1147" s="92"/>
      <c r="B1147" s="95"/>
      <c r="C1147" s="126"/>
      <c r="D1147" s="127">
        <v>4010</v>
      </c>
      <c r="E1147" s="95"/>
      <c r="F1147" s="92" t="s">
        <v>21</v>
      </c>
      <c r="G1147" s="120">
        <v>12154</v>
      </c>
      <c r="H1147" s="120">
        <v>6867</v>
      </c>
      <c r="I1147" s="116">
        <f t="shared" si="38"/>
        <v>56.499917722560475</v>
      </c>
      <c r="J1147" s="140" t="s">
        <v>461</v>
      </c>
      <c r="K1147" s="140"/>
    </row>
    <row r="1148" spans="1:11" s="99" customFormat="1" ht="21" customHeight="1">
      <c r="A1148" s="92"/>
      <c r="B1148" s="93"/>
      <c r="C1148" s="126"/>
      <c r="D1148" s="93">
        <v>4110</v>
      </c>
      <c r="E1148" s="95"/>
      <c r="F1148" s="92" t="s">
        <v>25</v>
      </c>
      <c r="G1148" s="120">
        <v>2006</v>
      </c>
      <c r="H1148" s="120">
        <v>1185</v>
      </c>
      <c r="I1148" s="116">
        <f t="shared" si="38"/>
        <v>59.0727816550349</v>
      </c>
      <c r="J1148" s="140" t="s">
        <v>81</v>
      </c>
      <c r="K1148" s="140"/>
    </row>
    <row r="1149" spans="1:11" s="99" customFormat="1" ht="21" customHeight="1">
      <c r="A1149" s="92"/>
      <c r="B1149" s="93"/>
      <c r="C1149" s="126"/>
      <c r="D1149" s="93">
        <v>4120</v>
      </c>
      <c r="E1149" s="95"/>
      <c r="F1149" s="92" t="s">
        <v>420</v>
      </c>
      <c r="G1149" s="120">
        <v>293</v>
      </c>
      <c r="H1149" s="120">
        <v>155</v>
      </c>
      <c r="I1149" s="116">
        <f t="shared" si="38"/>
        <v>52.901023890784984</v>
      </c>
      <c r="J1149" s="140" t="s">
        <v>82</v>
      </c>
      <c r="K1149" s="140"/>
    </row>
    <row r="1150" spans="1:11" s="99" customFormat="1" ht="21" customHeight="1">
      <c r="A1150" s="92"/>
      <c r="B1150" s="93"/>
      <c r="C1150" s="126"/>
      <c r="D1150" s="93">
        <v>4210</v>
      </c>
      <c r="E1150" s="95"/>
      <c r="F1150" s="92" t="s">
        <v>27</v>
      </c>
      <c r="G1150" s="120">
        <v>450</v>
      </c>
      <c r="H1150" s="120">
        <v>0</v>
      </c>
      <c r="I1150" s="97">
        <f t="shared" si="38"/>
        <v>0</v>
      </c>
      <c r="J1150" s="140" t="s">
        <v>368</v>
      </c>
      <c r="K1150" s="140"/>
    </row>
    <row r="1151" spans="1:11" s="99" customFormat="1" ht="21" customHeight="1">
      <c r="A1151" s="92"/>
      <c r="B1151" s="93"/>
      <c r="C1151" s="126"/>
      <c r="D1151" s="93">
        <v>4300</v>
      </c>
      <c r="E1151" s="95"/>
      <c r="F1151" s="92" t="s">
        <v>34</v>
      </c>
      <c r="G1151" s="120">
        <v>1670</v>
      </c>
      <c r="H1151" s="120">
        <v>180</v>
      </c>
      <c r="I1151" s="116">
        <f t="shared" si="38"/>
        <v>10.778443113772456</v>
      </c>
      <c r="J1151" s="140" t="s">
        <v>462</v>
      </c>
      <c r="K1151" s="140"/>
    </row>
    <row r="1152" spans="1:11" s="99" customFormat="1" ht="21" customHeight="1">
      <c r="A1152" s="92"/>
      <c r="B1152" s="93"/>
      <c r="C1152" s="126"/>
      <c r="D1152" s="93">
        <v>4410</v>
      </c>
      <c r="E1152" s="95"/>
      <c r="F1152" s="92" t="s">
        <v>71</v>
      </c>
      <c r="G1152" s="120">
        <v>630</v>
      </c>
      <c r="H1152" s="120">
        <v>350</v>
      </c>
      <c r="I1152" s="116">
        <f t="shared" si="38"/>
        <v>55.55555555555556</v>
      </c>
      <c r="J1152" s="140" t="s">
        <v>370</v>
      </c>
      <c r="K1152" s="140"/>
    </row>
    <row r="1153" spans="1:11" s="99" customFormat="1" ht="21" customHeight="1">
      <c r="A1153" s="57"/>
      <c r="B1153" s="58"/>
      <c r="C1153" s="59">
        <v>85401</v>
      </c>
      <c r="D1153" s="58"/>
      <c r="E1153" s="60"/>
      <c r="F1153" s="57" t="s">
        <v>93</v>
      </c>
      <c r="G1153" s="88">
        <f>SUM(G1154:G1159)</f>
        <v>275941</v>
      </c>
      <c r="H1153" s="88">
        <f>SUM(H1154:H1159)</f>
        <v>133399</v>
      </c>
      <c r="I1153" s="63">
        <f>H1153/G1153*100</f>
        <v>48.343305271779116</v>
      </c>
      <c r="J1153" s="103"/>
      <c r="K1153" s="103"/>
    </row>
    <row r="1154" spans="1:11" s="119" customFormat="1" ht="21" customHeight="1">
      <c r="A1154" s="92"/>
      <c r="B1154" s="93"/>
      <c r="C1154" s="134"/>
      <c r="D1154" s="93">
        <v>3020</v>
      </c>
      <c r="E1154" s="95"/>
      <c r="F1154" s="92" t="s">
        <v>19</v>
      </c>
      <c r="G1154" s="120">
        <v>2035</v>
      </c>
      <c r="H1154" s="120">
        <v>990</v>
      </c>
      <c r="I1154" s="116">
        <f>H1154/G1154*100</f>
        <v>48.64864864864865</v>
      </c>
      <c r="J1154" s="140" t="s">
        <v>455</v>
      </c>
      <c r="K1154" s="140"/>
    </row>
    <row r="1155" spans="1:11" s="99" customFormat="1" ht="21" customHeight="1">
      <c r="A1155" s="92"/>
      <c r="B1155" s="93"/>
      <c r="C1155" s="94"/>
      <c r="D1155" s="93">
        <v>4010</v>
      </c>
      <c r="E1155" s="95"/>
      <c r="F1155" s="92" t="s">
        <v>21</v>
      </c>
      <c r="G1155" s="120">
        <v>207105</v>
      </c>
      <c r="H1155" s="120">
        <v>89999</v>
      </c>
      <c r="I1155" s="116">
        <f t="shared" si="38"/>
        <v>43.45573501364042</v>
      </c>
      <c r="J1155" s="140" t="s">
        <v>431</v>
      </c>
      <c r="K1155" s="140"/>
    </row>
    <row r="1156" spans="1:11" s="99" customFormat="1" ht="21" customHeight="1">
      <c r="A1156" s="92"/>
      <c r="B1156" s="93"/>
      <c r="C1156" s="100"/>
      <c r="D1156" s="93">
        <v>4040</v>
      </c>
      <c r="E1156" s="95"/>
      <c r="F1156" s="92" t="s">
        <v>23</v>
      </c>
      <c r="G1156" s="120">
        <v>12825</v>
      </c>
      <c r="H1156" s="120">
        <v>11765</v>
      </c>
      <c r="I1156" s="97">
        <f>H1156/G1156*100</f>
        <v>91.73489278752437</v>
      </c>
      <c r="J1156" s="140" t="s">
        <v>80</v>
      </c>
      <c r="K1156" s="140"/>
    </row>
    <row r="1157" spans="1:11" s="99" customFormat="1" ht="21" customHeight="1">
      <c r="A1157" s="92"/>
      <c r="B1157" s="93"/>
      <c r="C1157" s="100"/>
      <c r="D1157" s="93">
        <v>4110</v>
      </c>
      <c r="E1157" s="95"/>
      <c r="F1157" s="92" t="s">
        <v>25</v>
      </c>
      <c r="G1157" s="120">
        <v>36728</v>
      </c>
      <c r="H1157" s="120">
        <v>18742</v>
      </c>
      <c r="I1157" s="116">
        <f>H1157/G1157*100</f>
        <v>51.02918754084077</v>
      </c>
      <c r="J1157" s="140" t="s">
        <v>81</v>
      </c>
      <c r="K1157" s="140"/>
    </row>
    <row r="1158" spans="1:11" s="99" customFormat="1" ht="21" customHeight="1">
      <c r="A1158" s="92"/>
      <c r="B1158" s="93"/>
      <c r="C1158" s="100"/>
      <c r="D1158" s="93">
        <v>4120</v>
      </c>
      <c r="E1158" s="95"/>
      <c r="F1158" s="92" t="s">
        <v>26</v>
      </c>
      <c r="G1158" s="120">
        <v>4518</v>
      </c>
      <c r="H1158" s="120">
        <v>2433</v>
      </c>
      <c r="I1158" s="116">
        <f>H1158/G1158*100</f>
        <v>53.85126162018592</v>
      </c>
      <c r="J1158" s="140" t="s">
        <v>82</v>
      </c>
      <c r="K1158" s="140"/>
    </row>
    <row r="1159" spans="1:11" s="99" customFormat="1" ht="21" customHeight="1">
      <c r="A1159" s="92"/>
      <c r="B1159" s="93"/>
      <c r="C1159" s="102"/>
      <c r="D1159" s="93">
        <v>4440</v>
      </c>
      <c r="E1159" s="95"/>
      <c r="F1159" s="92" t="s">
        <v>41</v>
      </c>
      <c r="G1159" s="120">
        <v>12730</v>
      </c>
      <c r="H1159" s="120">
        <v>9470</v>
      </c>
      <c r="I1159" s="116">
        <f>H1159/G1159*100</f>
        <v>74.39120188531028</v>
      </c>
      <c r="J1159" s="142" t="s">
        <v>95</v>
      </c>
      <c r="K1159" s="142"/>
    </row>
    <row r="1160" spans="1:11" s="11" customFormat="1" ht="21" customHeight="1">
      <c r="A1160" s="106"/>
      <c r="B1160" s="106"/>
      <c r="C1160" s="107"/>
      <c r="D1160" s="106"/>
      <c r="E1160" s="108"/>
      <c r="F1160" s="106"/>
      <c r="G1160" s="109"/>
      <c r="H1160" s="109"/>
      <c r="I1160" s="116"/>
      <c r="J1160" s="110"/>
      <c r="K1160" s="110"/>
    </row>
    <row r="1161" spans="1:11" s="87" customFormat="1" ht="21" customHeight="1">
      <c r="A1161" s="80" t="s">
        <v>463</v>
      </c>
      <c r="B1161" s="80"/>
      <c r="C1161" s="111"/>
      <c r="D1161" s="80"/>
      <c r="E1161" s="112"/>
      <c r="F1161" s="80" t="s">
        <v>464</v>
      </c>
      <c r="G1161" s="113">
        <f>SUM(G1162:G1185)/2</f>
        <v>1423155</v>
      </c>
      <c r="H1161" s="113">
        <f>SUM(H1162:H1185)/2</f>
        <v>751442</v>
      </c>
      <c r="I1161" s="114">
        <f>H1161/G1161*100</f>
        <v>52.80113550526823</v>
      </c>
      <c r="J1161" s="86"/>
      <c r="K1161" s="86"/>
    </row>
    <row r="1162" spans="1:11" s="91" customFormat="1" ht="21" customHeight="1">
      <c r="A1162" s="57"/>
      <c r="B1162" s="58"/>
      <c r="C1162" s="59">
        <v>80101</v>
      </c>
      <c r="D1162" s="58"/>
      <c r="E1162" s="60"/>
      <c r="F1162" s="57" t="s">
        <v>251</v>
      </c>
      <c r="G1162" s="88">
        <f>SUM(G1163:G1176)</f>
        <v>1279052</v>
      </c>
      <c r="H1162" s="88">
        <f>SUM(H1163:H1176)</f>
        <v>681910</v>
      </c>
      <c r="I1162" s="63">
        <f>H1162/G1162*100</f>
        <v>53.313704212182145</v>
      </c>
      <c r="J1162" s="90"/>
      <c r="K1162" s="90"/>
    </row>
    <row r="1163" spans="1:11" s="119" customFormat="1" ht="21" customHeight="1">
      <c r="A1163" s="92"/>
      <c r="B1163" s="93"/>
      <c r="C1163" s="134"/>
      <c r="D1163" s="93">
        <v>3020</v>
      </c>
      <c r="E1163" s="95"/>
      <c r="F1163" s="92" t="s">
        <v>19</v>
      </c>
      <c r="G1163" s="120">
        <v>4770</v>
      </c>
      <c r="H1163" s="120">
        <v>222</v>
      </c>
      <c r="I1163" s="116">
        <f>H1163/G1163*100</f>
        <v>4.654088050314465</v>
      </c>
      <c r="J1163" s="140" t="s">
        <v>434</v>
      </c>
      <c r="K1163" s="140"/>
    </row>
    <row r="1164" spans="1:11" s="99" customFormat="1" ht="21" customHeight="1">
      <c r="A1164" s="92"/>
      <c r="B1164" s="95"/>
      <c r="C1164" s="100"/>
      <c r="D1164" s="127">
        <v>4010</v>
      </c>
      <c r="E1164" s="95"/>
      <c r="F1164" s="92" t="s">
        <v>21</v>
      </c>
      <c r="G1164" s="120">
        <v>812242</v>
      </c>
      <c r="H1164" s="120">
        <v>394473</v>
      </c>
      <c r="I1164" s="116">
        <f t="shared" si="38"/>
        <v>48.56594463226477</v>
      </c>
      <c r="J1164" s="140" t="s">
        <v>435</v>
      </c>
      <c r="K1164" s="140"/>
    </row>
    <row r="1165" spans="1:11" s="99" customFormat="1" ht="21" customHeight="1">
      <c r="A1165" s="92"/>
      <c r="B1165" s="93"/>
      <c r="C1165" s="102"/>
      <c r="D1165" s="93">
        <v>4040</v>
      </c>
      <c r="E1165" s="95"/>
      <c r="F1165" s="121" t="s">
        <v>23</v>
      </c>
      <c r="G1165" s="123">
        <v>61012</v>
      </c>
      <c r="H1165" s="123">
        <v>61012</v>
      </c>
      <c r="I1165" s="133">
        <f t="shared" si="38"/>
        <v>100</v>
      </c>
      <c r="J1165" s="140" t="s">
        <v>80</v>
      </c>
      <c r="K1165" s="140"/>
    </row>
    <row r="1166" spans="1:11" s="99" customFormat="1" ht="21" customHeight="1">
      <c r="A1166" s="92"/>
      <c r="B1166" s="93"/>
      <c r="C1166" s="94"/>
      <c r="D1166" s="93">
        <v>4110</v>
      </c>
      <c r="E1166" s="95"/>
      <c r="F1166" s="92" t="s">
        <v>25</v>
      </c>
      <c r="G1166" s="120">
        <v>146563</v>
      </c>
      <c r="H1166" s="120">
        <v>77686</v>
      </c>
      <c r="I1166" s="116">
        <f t="shared" si="38"/>
        <v>53.00519230638019</v>
      </c>
      <c r="J1166" s="140" t="s">
        <v>81</v>
      </c>
      <c r="K1166" s="140"/>
    </row>
    <row r="1167" spans="1:11" s="99" customFormat="1" ht="21" customHeight="1">
      <c r="A1167" s="92"/>
      <c r="B1167" s="93"/>
      <c r="C1167" s="100"/>
      <c r="D1167" s="93">
        <v>4120</v>
      </c>
      <c r="E1167" s="95"/>
      <c r="F1167" s="92" t="s">
        <v>420</v>
      </c>
      <c r="G1167" s="120">
        <v>18431</v>
      </c>
      <c r="H1167" s="120">
        <v>10653</v>
      </c>
      <c r="I1167" s="116">
        <f t="shared" si="38"/>
        <v>57.799359774293315</v>
      </c>
      <c r="J1167" s="140" t="s">
        <v>82</v>
      </c>
      <c r="K1167" s="140"/>
    </row>
    <row r="1168" spans="1:11" s="99" customFormat="1" ht="21" customHeight="1">
      <c r="A1168" s="92"/>
      <c r="B1168" s="93"/>
      <c r="C1168" s="100"/>
      <c r="D1168" s="93">
        <v>4210</v>
      </c>
      <c r="E1168" s="95"/>
      <c r="F1168" s="92" t="s">
        <v>27</v>
      </c>
      <c r="G1168" s="120">
        <v>51500</v>
      </c>
      <c r="H1168" s="120">
        <v>21875</v>
      </c>
      <c r="I1168" s="116">
        <f t="shared" si="38"/>
        <v>42.4757281553398</v>
      </c>
      <c r="J1168" s="140" t="s">
        <v>341</v>
      </c>
      <c r="K1168" s="140"/>
    </row>
    <row r="1169" spans="1:11" s="99" customFormat="1" ht="21" customHeight="1">
      <c r="A1169" s="92"/>
      <c r="B1169" s="93"/>
      <c r="C1169" s="100"/>
      <c r="D1169" s="93">
        <v>4240</v>
      </c>
      <c r="E1169" s="95"/>
      <c r="F1169" s="92" t="s">
        <v>29</v>
      </c>
      <c r="G1169" s="120">
        <v>4870</v>
      </c>
      <c r="H1169" s="120">
        <v>3201</v>
      </c>
      <c r="I1169" s="116">
        <f t="shared" si="38"/>
        <v>65.72895277207392</v>
      </c>
      <c r="J1169" s="140" t="s">
        <v>101</v>
      </c>
      <c r="K1169" s="140"/>
    </row>
    <row r="1170" spans="1:11" s="99" customFormat="1" ht="21" customHeight="1">
      <c r="A1170" s="92"/>
      <c r="B1170" s="93"/>
      <c r="C1170" s="100"/>
      <c r="D1170" s="93">
        <v>4260</v>
      </c>
      <c r="E1170" s="95"/>
      <c r="F1170" s="92" t="s">
        <v>31</v>
      </c>
      <c r="G1170" s="120">
        <v>103000</v>
      </c>
      <c r="H1170" s="120">
        <v>64382</v>
      </c>
      <c r="I1170" s="116">
        <f t="shared" si="38"/>
        <v>62.50679611650486</v>
      </c>
      <c r="J1170" s="141" t="s">
        <v>119</v>
      </c>
      <c r="K1170" s="141"/>
    </row>
    <row r="1171" spans="1:11" s="99" customFormat="1" ht="21" customHeight="1">
      <c r="A1171" s="92"/>
      <c r="B1171" s="93"/>
      <c r="C1171" s="100"/>
      <c r="D1171" s="93">
        <v>4270</v>
      </c>
      <c r="E1171" s="95"/>
      <c r="F1171" s="92" t="s">
        <v>32</v>
      </c>
      <c r="G1171" s="120">
        <v>5725</v>
      </c>
      <c r="H1171" s="120">
        <v>232</v>
      </c>
      <c r="I1171" s="116">
        <f t="shared" si="38"/>
        <v>4.0524017467248905</v>
      </c>
      <c r="J1171" s="140" t="s">
        <v>422</v>
      </c>
      <c r="K1171" s="140"/>
    </row>
    <row r="1172" spans="1:11" s="99" customFormat="1" ht="21" customHeight="1">
      <c r="A1172" s="92"/>
      <c r="B1172" s="93"/>
      <c r="C1172" s="100"/>
      <c r="D1172" s="93">
        <v>4300</v>
      </c>
      <c r="E1172" s="95"/>
      <c r="F1172" s="92" t="s">
        <v>34</v>
      </c>
      <c r="G1172" s="120">
        <v>19217</v>
      </c>
      <c r="H1172" s="120">
        <v>10883</v>
      </c>
      <c r="I1172" s="116">
        <f t="shared" si="38"/>
        <v>56.63214861841078</v>
      </c>
      <c r="J1172" s="140" t="s">
        <v>423</v>
      </c>
      <c r="K1172" s="140"/>
    </row>
    <row r="1173" spans="1:11" s="99" customFormat="1" ht="21" customHeight="1">
      <c r="A1173" s="92"/>
      <c r="B1173" s="93"/>
      <c r="C1173" s="100"/>
      <c r="D1173" s="93">
        <v>4410</v>
      </c>
      <c r="E1173" s="95"/>
      <c r="F1173" s="92" t="s">
        <v>36</v>
      </c>
      <c r="G1173" s="120">
        <v>1000</v>
      </c>
      <c r="H1173" s="120">
        <v>0</v>
      </c>
      <c r="I1173" s="116">
        <f t="shared" si="38"/>
        <v>0</v>
      </c>
      <c r="J1173" s="140" t="s">
        <v>90</v>
      </c>
      <c r="K1173" s="140"/>
    </row>
    <row r="1174" spans="1:11" s="99" customFormat="1" ht="21" customHeight="1">
      <c r="A1174" s="92"/>
      <c r="B1174" s="93"/>
      <c r="C1174" s="100"/>
      <c r="D1174" s="93">
        <v>4430</v>
      </c>
      <c r="E1174" s="95"/>
      <c r="F1174" s="92" t="s">
        <v>39</v>
      </c>
      <c r="G1174" s="120">
        <v>1110</v>
      </c>
      <c r="H1174" s="120">
        <v>252</v>
      </c>
      <c r="I1174" s="116">
        <f t="shared" si="38"/>
        <v>22.702702702702705</v>
      </c>
      <c r="J1174" s="142" t="s">
        <v>125</v>
      </c>
      <c r="K1174" s="142"/>
    </row>
    <row r="1175" spans="1:11" s="99" customFormat="1" ht="21" customHeight="1">
      <c r="A1175" s="92"/>
      <c r="B1175" s="93"/>
      <c r="C1175" s="102"/>
      <c r="D1175" s="93">
        <v>4440</v>
      </c>
      <c r="E1175" s="95"/>
      <c r="F1175" s="92" t="s">
        <v>41</v>
      </c>
      <c r="G1175" s="234">
        <v>49385</v>
      </c>
      <c r="H1175" s="234">
        <v>36838</v>
      </c>
      <c r="I1175" s="116">
        <f t="shared" si="38"/>
        <v>74.59350005062267</v>
      </c>
      <c r="J1175" s="140" t="s">
        <v>95</v>
      </c>
      <c r="K1175" s="140"/>
    </row>
    <row r="1176" spans="1:11" s="99" customFormat="1" ht="21" customHeight="1">
      <c r="A1176" s="92"/>
      <c r="B1176" s="93"/>
      <c r="C1176" s="102"/>
      <c r="D1176" s="93">
        <v>4480</v>
      </c>
      <c r="E1176" s="95"/>
      <c r="F1176" s="92" t="s">
        <v>43</v>
      </c>
      <c r="G1176" s="234">
        <v>227</v>
      </c>
      <c r="H1176" s="234">
        <v>201</v>
      </c>
      <c r="I1176" s="116">
        <f t="shared" si="38"/>
        <v>88.54625550660793</v>
      </c>
      <c r="J1176" s="140" t="s">
        <v>425</v>
      </c>
      <c r="K1176" s="140"/>
    </row>
    <row r="1177" spans="1:11" s="99" customFormat="1" ht="21" customHeight="1">
      <c r="A1177" s="57"/>
      <c r="B1177" s="58"/>
      <c r="C1177" s="75">
        <v>80146</v>
      </c>
      <c r="D1177" s="58"/>
      <c r="E1177" s="60"/>
      <c r="F1177" s="57" t="s">
        <v>47</v>
      </c>
      <c r="G1177" s="235">
        <f>SUM(G1178)</f>
        <v>1500</v>
      </c>
      <c r="H1177" s="235">
        <f>SUM(H1178)</f>
        <v>0</v>
      </c>
      <c r="I1177" s="63">
        <f>H1177/G1177*100</f>
        <v>0</v>
      </c>
      <c r="J1177" s="144"/>
      <c r="K1177" s="144"/>
    </row>
    <row r="1178" spans="1:11" s="99" customFormat="1" ht="21" customHeight="1">
      <c r="A1178" s="92"/>
      <c r="B1178" s="95"/>
      <c r="C1178" s="100"/>
      <c r="D1178" s="127">
        <v>4300</v>
      </c>
      <c r="E1178" s="95"/>
      <c r="F1178" s="92" t="s">
        <v>34</v>
      </c>
      <c r="G1178" s="120">
        <v>1500</v>
      </c>
      <c r="H1178" s="120">
        <v>0</v>
      </c>
      <c r="I1178" s="116">
        <f>H1178/G1178*100</f>
        <v>0</v>
      </c>
      <c r="J1178" s="140" t="s">
        <v>115</v>
      </c>
      <c r="K1178" s="140"/>
    </row>
    <row r="1179" spans="1:11" s="99" customFormat="1" ht="21" customHeight="1">
      <c r="A1179" s="57"/>
      <c r="B1179" s="58"/>
      <c r="C1179" s="59">
        <v>85401</v>
      </c>
      <c r="D1179" s="58"/>
      <c r="E1179" s="60"/>
      <c r="F1179" s="57" t="s">
        <v>93</v>
      </c>
      <c r="G1179" s="88">
        <f>SUM(G1180:G1185)</f>
        <v>142603</v>
      </c>
      <c r="H1179" s="88">
        <f>SUM(H1180:H1185)</f>
        <v>69532</v>
      </c>
      <c r="I1179" s="63">
        <f>H1179/G1179*100</f>
        <v>48.75914251453335</v>
      </c>
      <c r="J1179" s="103"/>
      <c r="K1179" s="103"/>
    </row>
    <row r="1180" spans="1:11" s="119" customFormat="1" ht="21" customHeight="1">
      <c r="A1180" s="92"/>
      <c r="B1180" s="93"/>
      <c r="C1180" s="134"/>
      <c r="D1180" s="93">
        <v>3020</v>
      </c>
      <c r="E1180" s="95"/>
      <c r="F1180" s="92" t="s">
        <v>19</v>
      </c>
      <c r="G1180" s="120">
        <v>1464</v>
      </c>
      <c r="H1180" s="120">
        <f>848+59</f>
        <v>907</v>
      </c>
      <c r="I1180" s="116">
        <f>H1180/G1180*100</f>
        <v>61.95355191256831</v>
      </c>
      <c r="J1180" s="140" t="s">
        <v>455</v>
      </c>
      <c r="K1180" s="140"/>
    </row>
    <row r="1181" spans="1:11" s="99" customFormat="1" ht="21" customHeight="1">
      <c r="A1181" s="92"/>
      <c r="B1181" s="93"/>
      <c r="C1181" s="94"/>
      <c r="D1181" s="93">
        <v>4010</v>
      </c>
      <c r="E1181" s="95"/>
      <c r="F1181" s="92" t="s">
        <v>21</v>
      </c>
      <c r="G1181" s="120">
        <v>106363</v>
      </c>
      <c r="H1181" s="120">
        <v>46669</v>
      </c>
      <c r="I1181" s="116">
        <f t="shared" si="38"/>
        <v>43.87710011940242</v>
      </c>
      <c r="J1181" s="140" t="s">
        <v>431</v>
      </c>
      <c r="K1181" s="140"/>
    </row>
    <row r="1182" spans="1:11" s="99" customFormat="1" ht="21" customHeight="1">
      <c r="A1182" s="92"/>
      <c r="B1182" s="93"/>
      <c r="C1182" s="100"/>
      <c r="D1182" s="93">
        <v>4040</v>
      </c>
      <c r="E1182" s="95"/>
      <c r="F1182" s="92" t="s">
        <v>23</v>
      </c>
      <c r="G1182" s="120">
        <v>7667</v>
      </c>
      <c r="H1182" s="120">
        <v>7149</v>
      </c>
      <c r="I1182" s="116">
        <f>H1182/G1182*100</f>
        <v>93.24377200991262</v>
      </c>
      <c r="J1182" s="140" t="s">
        <v>80</v>
      </c>
      <c r="K1182" s="140"/>
    </row>
    <row r="1183" spans="1:11" s="99" customFormat="1" ht="21" customHeight="1">
      <c r="A1183" s="92"/>
      <c r="B1183" s="93"/>
      <c r="C1183" s="100"/>
      <c r="D1183" s="93">
        <v>4110</v>
      </c>
      <c r="E1183" s="95"/>
      <c r="F1183" s="92" t="s">
        <v>25</v>
      </c>
      <c r="G1183" s="120">
        <v>19043</v>
      </c>
      <c r="H1183" s="120">
        <v>9320</v>
      </c>
      <c r="I1183" s="116">
        <f>H1183/G1183*100</f>
        <v>48.94186840308775</v>
      </c>
      <c r="J1183" s="140" t="s">
        <v>81</v>
      </c>
      <c r="K1183" s="140"/>
    </row>
    <row r="1184" spans="1:11" s="99" customFormat="1" ht="21" customHeight="1">
      <c r="A1184" s="92"/>
      <c r="B1184" s="93"/>
      <c r="C1184" s="100"/>
      <c r="D1184" s="93">
        <v>4120</v>
      </c>
      <c r="E1184" s="95"/>
      <c r="F1184" s="92" t="s">
        <v>26</v>
      </c>
      <c r="G1184" s="120">
        <v>2395</v>
      </c>
      <c r="H1184" s="120">
        <v>1288</v>
      </c>
      <c r="I1184" s="116">
        <f>H1184/G1184*100</f>
        <v>53.77870563674322</v>
      </c>
      <c r="J1184" s="140" t="s">
        <v>82</v>
      </c>
      <c r="K1184" s="140"/>
    </row>
    <row r="1185" spans="1:11" s="99" customFormat="1" ht="21" customHeight="1">
      <c r="A1185" s="92"/>
      <c r="B1185" s="93"/>
      <c r="C1185" s="102"/>
      <c r="D1185" s="93">
        <v>4440</v>
      </c>
      <c r="E1185" s="95"/>
      <c r="F1185" s="92" t="s">
        <v>41</v>
      </c>
      <c r="G1185" s="120">
        <v>5671</v>
      </c>
      <c r="H1185" s="120">
        <v>4199</v>
      </c>
      <c r="I1185" s="116">
        <f>H1185/G1185*100</f>
        <v>74.04337859284077</v>
      </c>
      <c r="J1185" s="142" t="s">
        <v>95</v>
      </c>
      <c r="K1185" s="142"/>
    </row>
    <row r="1186" spans="1:11" s="119" customFormat="1" ht="21" customHeight="1">
      <c r="A1186" s="92"/>
      <c r="B1186" s="92"/>
      <c r="C1186" s="117"/>
      <c r="D1186" s="92"/>
      <c r="E1186" s="118"/>
      <c r="F1186" s="92"/>
      <c r="G1186" s="96"/>
      <c r="H1186" s="96"/>
      <c r="I1186" s="63"/>
      <c r="J1186" s="110"/>
      <c r="K1186" s="110"/>
    </row>
    <row r="1187" spans="1:11" s="87" customFormat="1" ht="21" customHeight="1">
      <c r="A1187" s="80" t="s">
        <v>465</v>
      </c>
      <c r="B1187" s="80"/>
      <c r="C1187" s="111"/>
      <c r="D1187" s="80"/>
      <c r="E1187" s="112"/>
      <c r="F1187" s="80" t="s">
        <v>466</v>
      </c>
      <c r="G1187" s="113">
        <f>SUM(G1188:G1204)/2</f>
        <v>641208</v>
      </c>
      <c r="H1187" s="113">
        <f>SUM(H1188:H1204)/2</f>
        <v>320946</v>
      </c>
      <c r="I1187" s="114">
        <f>H1187/G1187*100</f>
        <v>50.053336826739525</v>
      </c>
      <c r="J1187" s="86"/>
      <c r="K1187" s="86"/>
    </row>
    <row r="1188" spans="1:11" s="91" customFormat="1" ht="21" customHeight="1">
      <c r="A1188" s="57"/>
      <c r="B1188" s="58"/>
      <c r="C1188" s="59">
        <v>80101</v>
      </c>
      <c r="D1188" s="58"/>
      <c r="E1188" s="60"/>
      <c r="F1188" s="57" t="s">
        <v>251</v>
      </c>
      <c r="G1188" s="88">
        <f>SUM(G1189:G1202)</f>
        <v>640708</v>
      </c>
      <c r="H1188" s="88">
        <f>SUM(H1189:H1202)</f>
        <v>320946</v>
      </c>
      <c r="I1188" s="63">
        <f>H1188/G1188*100</f>
        <v>50.09239778495039</v>
      </c>
      <c r="J1188" s="90"/>
      <c r="K1188" s="90"/>
    </row>
    <row r="1189" spans="1:11" s="119" customFormat="1" ht="21" customHeight="1">
      <c r="A1189" s="92"/>
      <c r="B1189" s="93"/>
      <c r="C1189" s="134"/>
      <c r="D1189" s="93">
        <v>3020</v>
      </c>
      <c r="E1189" s="95"/>
      <c r="F1189" s="92" t="s">
        <v>19</v>
      </c>
      <c r="G1189" s="120">
        <v>2000</v>
      </c>
      <c r="H1189" s="120">
        <v>0</v>
      </c>
      <c r="I1189" s="116">
        <f>H1189/G1189*100</f>
        <v>0</v>
      </c>
      <c r="J1189" s="140" t="s">
        <v>434</v>
      </c>
      <c r="K1189" s="140"/>
    </row>
    <row r="1190" spans="1:11" s="99" customFormat="1" ht="21" customHeight="1">
      <c r="A1190" s="92"/>
      <c r="B1190" s="95"/>
      <c r="C1190" s="100"/>
      <c r="D1190" s="127">
        <v>4010</v>
      </c>
      <c r="E1190" s="95"/>
      <c r="F1190" s="92" t="s">
        <v>21</v>
      </c>
      <c r="G1190" s="120">
        <v>411260</v>
      </c>
      <c r="H1190" s="120">
        <v>190893</v>
      </c>
      <c r="I1190" s="116">
        <f t="shared" si="38"/>
        <v>46.416622088216705</v>
      </c>
      <c r="J1190" s="140" t="s">
        <v>435</v>
      </c>
      <c r="K1190" s="140"/>
    </row>
    <row r="1191" spans="1:11" s="99" customFormat="1" ht="21" customHeight="1">
      <c r="A1191" s="92"/>
      <c r="B1191" s="93"/>
      <c r="C1191" s="100"/>
      <c r="D1191" s="93">
        <v>4040</v>
      </c>
      <c r="E1191" s="95"/>
      <c r="F1191" s="92" t="s">
        <v>23</v>
      </c>
      <c r="G1191" s="120">
        <v>27436</v>
      </c>
      <c r="H1191" s="120">
        <v>27436</v>
      </c>
      <c r="I1191" s="97">
        <f t="shared" si="38"/>
        <v>100</v>
      </c>
      <c r="J1191" s="140" t="s">
        <v>80</v>
      </c>
      <c r="K1191" s="140"/>
    </row>
    <row r="1192" spans="1:11" s="99" customFormat="1" ht="21" customHeight="1">
      <c r="A1192" s="92"/>
      <c r="B1192" s="93"/>
      <c r="C1192" s="100"/>
      <c r="D1192" s="93">
        <v>4110</v>
      </c>
      <c r="E1192" s="95"/>
      <c r="F1192" s="92" t="s">
        <v>25</v>
      </c>
      <c r="G1192" s="120">
        <v>73680</v>
      </c>
      <c r="H1192" s="120">
        <v>35939</v>
      </c>
      <c r="I1192" s="97">
        <f t="shared" si="38"/>
        <v>48.7771444082519</v>
      </c>
      <c r="J1192" s="140" t="s">
        <v>81</v>
      </c>
      <c r="K1192" s="140"/>
    </row>
    <row r="1193" spans="1:11" s="99" customFormat="1" ht="21" customHeight="1">
      <c r="A1193" s="92"/>
      <c r="B1193" s="93"/>
      <c r="C1193" s="100"/>
      <c r="D1193" s="93">
        <v>4120</v>
      </c>
      <c r="E1193" s="95"/>
      <c r="F1193" s="121" t="s">
        <v>26</v>
      </c>
      <c r="G1193" s="123">
        <v>9265</v>
      </c>
      <c r="H1193" s="123">
        <v>5089</v>
      </c>
      <c r="I1193" s="124">
        <f t="shared" si="38"/>
        <v>54.92714516999461</v>
      </c>
      <c r="J1193" s="140" t="s">
        <v>82</v>
      </c>
      <c r="K1193" s="140"/>
    </row>
    <row r="1194" spans="1:11" s="99" customFormat="1" ht="21" customHeight="1">
      <c r="A1194" s="92"/>
      <c r="B1194" s="93"/>
      <c r="C1194" s="100"/>
      <c r="D1194" s="93">
        <v>4210</v>
      </c>
      <c r="E1194" s="95"/>
      <c r="F1194" s="92" t="s">
        <v>27</v>
      </c>
      <c r="G1194" s="120">
        <v>10812</v>
      </c>
      <c r="H1194" s="120">
        <v>5045</v>
      </c>
      <c r="I1194" s="116">
        <f t="shared" si="38"/>
        <v>46.66111727709952</v>
      </c>
      <c r="J1194" s="140" t="s">
        <v>100</v>
      </c>
      <c r="K1194" s="140"/>
    </row>
    <row r="1195" spans="1:11" s="99" customFormat="1" ht="21" customHeight="1">
      <c r="A1195" s="92"/>
      <c r="B1195" s="93"/>
      <c r="C1195" s="100"/>
      <c r="D1195" s="93">
        <v>4240</v>
      </c>
      <c r="E1195" s="95"/>
      <c r="F1195" s="92" t="s">
        <v>29</v>
      </c>
      <c r="G1195" s="120">
        <v>1299</v>
      </c>
      <c r="H1195" s="120">
        <v>283</v>
      </c>
      <c r="I1195" s="116">
        <f t="shared" si="38"/>
        <v>21.78598922247883</v>
      </c>
      <c r="J1195" s="140" t="s">
        <v>101</v>
      </c>
      <c r="K1195" s="140"/>
    </row>
    <row r="1196" spans="1:11" s="99" customFormat="1" ht="21" customHeight="1">
      <c r="A1196" s="92"/>
      <c r="B1196" s="93"/>
      <c r="C1196" s="100"/>
      <c r="D1196" s="93">
        <v>4260</v>
      </c>
      <c r="E1196" s="95"/>
      <c r="F1196" s="92" t="s">
        <v>31</v>
      </c>
      <c r="G1196" s="120">
        <v>58000</v>
      </c>
      <c r="H1196" s="120">
        <v>28448</v>
      </c>
      <c r="I1196" s="116">
        <f t="shared" si="38"/>
        <v>49.04827586206896</v>
      </c>
      <c r="J1196" s="141" t="s">
        <v>330</v>
      </c>
      <c r="K1196" s="141"/>
    </row>
    <row r="1197" spans="1:11" s="99" customFormat="1" ht="21" customHeight="1">
      <c r="A1197" s="92"/>
      <c r="B1197" s="93"/>
      <c r="C1197" s="100"/>
      <c r="D1197" s="93">
        <v>4270</v>
      </c>
      <c r="E1197" s="95"/>
      <c r="F1197" s="92" t="s">
        <v>32</v>
      </c>
      <c r="G1197" s="120">
        <v>5470</v>
      </c>
      <c r="H1197" s="120">
        <v>61</v>
      </c>
      <c r="I1197" s="116">
        <f t="shared" si="38"/>
        <v>1.1151736745886656</v>
      </c>
      <c r="J1197" s="140" t="s">
        <v>422</v>
      </c>
      <c r="K1197" s="140"/>
    </row>
    <row r="1198" spans="1:11" s="99" customFormat="1" ht="21" customHeight="1">
      <c r="A1198" s="92"/>
      <c r="B1198" s="93"/>
      <c r="C1198" s="100"/>
      <c r="D1198" s="93">
        <v>4300</v>
      </c>
      <c r="E1198" s="95"/>
      <c r="F1198" s="92" t="s">
        <v>34</v>
      </c>
      <c r="G1198" s="120">
        <v>14885</v>
      </c>
      <c r="H1198" s="120">
        <v>8445</v>
      </c>
      <c r="I1198" s="116">
        <f t="shared" si="38"/>
        <v>56.734968088679885</v>
      </c>
      <c r="J1198" s="140" t="s">
        <v>423</v>
      </c>
      <c r="K1198" s="140"/>
    </row>
    <row r="1199" spans="1:11" s="99" customFormat="1" ht="21" customHeight="1">
      <c r="A1199" s="92"/>
      <c r="B1199" s="93"/>
      <c r="C1199" s="100"/>
      <c r="D1199" s="93">
        <v>4410</v>
      </c>
      <c r="E1199" s="95"/>
      <c r="F1199" s="92" t="s">
        <v>71</v>
      </c>
      <c r="G1199" s="120">
        <v>640</v>
      </c>
      <c r="H1199" s="120">
        <v>0</v>
      </c>
      <c r="I1199" s="116">
        <f t="shared" si="38"/>
        <v>0</v>
      </c>
      <c r="J1199" s="140" t="s">
        <v>90</v>
      </c>
      <c r="K1199" s="140"/>
    </row>
    <row r="1200" spans="1:11" s="99" customFormat="1" ht="21" customHeight="1">
      <c r="A1200" s="92"/>
      <c r="B1200" s="93"/>
      <c r="C1200" s="100"/>
      <c r="D1200" s="93">
        <v>4430</v>
      </c>
      <c r="E1200" s="95"/>
      <c r="F1200" s="92" t="s">
        <v>39</v>
      </c>
      <c r="G1200" s="120">
        <v>414</v>
      </c>
      <c r="H1200" s="120">
        <v>240</v>
      </c>
      <c r="I1200" s="116">
        <f t="shared" si="38"/>
        <v>57.971014492753625</v>
      </c>
      <c r="J1200" s="140" t="s">
        <v>424</v>
      </c>
      <c r="K1200" s="140"/>
    </row>
    <row r="1201" spans="1:11" s="99" customFormat="1" ht="21" customHeight="1">
      <c r="A1201" s="92"/>
      <c r="B1201" s="93"/>
      <c r="C1201" s="102"/>
      <c r="D1201" s="93">
        <v>4440</v>
      </c>
      <c r="E1201" s="95"/>
      <c r="F1201" s="92" t="s">
        <v>41</v>
      </c>
      <c r="G1201" s="120">
        <v>25438</v>
      </c>
      <c r="H1201" s="120">
        <v>18959</v>
      </c>
      <c r="I1201" s="97">
        <f t="shared" si="38"/>
        <v>74.53023036402233</v>
      </c>
      <c r="J1201" s="140" t="s">
        <v>95</v>
      </c>
      <c r="K1201" s="140"/>
    </row>
    <row r="1202" spans="1:11" s="99" customFormat="1" ht="21" customHeight="1">
      <c r="A1202" s="92"/>
      <c r="B1202" s="93"/>
      <c r="C1202" s="102"/>
      <c r="D1202" s="93">
        <v>4480</v>
      </c>
      <c r="E1202" s="95"/>
      <c r="F1202" s="92" t="s">
        <v>43</v>
      </c>
      <c r="G1202" s="234">
        <v>109</v>
      </c>
      <c r="H1202" s="234">
        <v>108</v>
      </c>
      <c r="I1202" s="116">
        <f>H1202/G1202*100</f>
        <v>99.08256880733946</v>
      </c>
      <c r="J1202" s="140" t="s">
        <v>425</v>
      </c>
      <c r="K1202" s="140"/>
    </row>
    <row r="1203" spans="1:11" s="99" customFormat="1" ht="21" customHeight="1">
      <c r="A1203" s="57"/>
      <c r="B1203" s="58"/>
      <c r="C1203" s="75">
        <v>80146</v>
      </c>
      <c r="D1203" s="58"/>
      <c r="E1203" s="60"/>
      <c r="F1203" s="57" t="s">
        <v>47</v>
      </c>
      <c r="G1203" s="235">
        <f>SUM(G1204)</f>
        <v>500</v>
      </c>
      <c r="H1203" s="235">
        <f>SUM(H1204)</f>
        <v>0</v>
      </c>
      <c r="I1203" s="63">
        <f>H1203/G1203*100</f>
        <v>0</v>
      </c>
      <c r="J1203" s="144"/>
      <c r="K1203" s="144"/>
    </row>
    <row r="1204" spans="1:11" s="99" customFormat="1" ht="21" customHeight="1">
      <c r="A1204" s="92"/>
      <c r="B1204" s="95"/>
      <c r="C1204" s="100"/>
      <c r="D1204" s="127">
        <v>4300</v>
      </c>
      <c r="E1204" s="95"/>
      <c r="F1204" s="92" t="s">
        <v>34</v>
      </c>
      <c r="G1204" s="120">
        <v>500</v>
      </c>
      <c r="H1204" s="120">
        <v>0</v>
      </c>
      <c r="I1204" s="116">
        <f>H1204/G1204*100</f>
        <v>0</v>
      </c>
      <c r="J1204" s="140" t="s">
        <v>115</v>
      </c>
      <c r="K1204" s="140"/>
    </row>
    <row r="1205" spans="1:11" s="119" customFormat="1" ht="21" customHeight="1">
      <c r="A1205" s="92"/>
      <c r="B1205" s="92"/>
      <c r="C1205" s="117"/>
      <c r="D1205" s="92"/>
      <c r="E1205" s="118"/>
      <c r="F1205" s="92"/>
      <c r="G1205" s="96"/>
      <c r="H1205" s="96"/>
      <c r="I1205" s="63"/>
      <c r="J1205" s="64"/>
      <c r="K1205" s="64"/>
    </row>
    <row r="1206" spans="1:11" s="91" customFormat="1" ht="21" customHeight="1">
      <c r="A1206" s="57" t="s">
        <v>467</v>
      </c>
      <c r="B1206" s="57"/>
      <c r="C1206" s="111"/>
      <c r="D1206" s="80"/>
      <c r="E1206" s="112"/>
      <c r="F1206" s="80" t="s">
        <v>468</v>
      </c>
      <c r="G1206" s="113">
        <f>SUM(G1207:G1230)/2</f>
        <v>630667</v>
      </c>
      <c r="H1206" s="113">
        <f>SUM(H1207:H1230)/2</f>
        <v>328144</v>
      </c>
      <c r="I1206" s="114">
        <f>H1206/G1206*100</f>
        <v>52.03126213992487</v>
      </c>
      <c r="J1206" s="86"/>
      <c r="K1206" s="86"/>
    </row>
    <row r="1207" spans="1:11" s="91" customFormat="1" ht="21" customHeight="1">
      <c r="A1207" s="57"/>
      <c r="B1207" s="58"/>
      <c r="C1207" s="59">
        <v>80101</v>
      </c>
      <c r="D1207" s="58"/>
      <c r="E1207" s="60"/>
      <c r="F1207" s="57" t="s">
        <v>251</v>
      </c>
      <c r="G1207" s="88">
        <f>SUM(G1208:G1221)</f>
        <v>597288</v>
      </c>
      <c r="H1207" s="88">
        <f>SUM(H1208:H1221)</f>
        <v>307664</v>
      </c>
      <c r="I1207" s="63">
        <f>H1207/G1207*100</f>
        <v>51.5101592531576</v>
      </c>
      <c r="J1207" s="90"/>
      <c r="K1207" s="90"/>
    </row>
    <row r="1208" spans="1:11" s="119" customFormat="1" ht="21" customHeight="1">
      <c r="A1208" s="92"/>
      <c r="B1208" s="93"/>
      <c r="C1208" s="134"/>
      <c r="D1208" s="93">
        <v>3020</v>
      </c>
      <c r="E1208" s="95"/>
      <c r="F1208" s="92" t="s">
        <v>19</v>
      </c>
      <c r="G1208" s="120">
        <v>2300</v>
      </c>
      <c r="H1208" s="120">
        <v>0</v>
      </c>
      <c r="I1208" s="116">
        <f>H1208/G1208*100</f>
        <v>0</v>
      </c>
      <c r="J1208" s="140" t="s">
        <v>434</v>
      </c>
      <c r="K1208" s="140"/>
    </row>
    <row r="1209" spans="1:11" s="99" customFormat="1" ht="21" customHeight="1">
      <c r="A1209" s="92"/>
      <c r="B1209" s="95"/>
      <c r="C1209" s="100"/>
      <c r="D1209" s="127">
        <v>4010</v>
      </c>
      <c r="E1209" s="95"/>
      <c r="F1209" s="92" t="s">
        <v>21</v>
      </c>
      <c r="G1209" s="120">
        <v>397987</v>
      </c>
      <c r="H1209" s="120">
        <v>187587</v>
      </c>
      <c r="I1209" s="116">
        <f t="shared" si="38"/>
        <v>47.1339516114848</v>
      </c>
      <c r="J1209" s="140" t="s">
        <v>435</v>
      </c>
      <c r="K1209" s="140"/>
    </row>
    <row r="1210" spans="1:11" s="99" customFormat="1" ht="21" customHeight="1">
      <c r="A1210" s="92"/>
      <c r="B1210" s="93"/>
      <c r="C1210" s="100"/>
      <c r="D1210" s="93">
        <v>4040</v>
      </c>
      <c r="E1210" s="95"/>
      <c r="F1210" s="92" t="s">
        <v>23</v>
      </c>
      <c r="G1210" s="120">
        <v>29756</v>
      </c>
      <c r="H1210" s="120">
        <v>28114</v>
      </c>
      <c r="I1210" s="116">
        <f aca="true" t="shared" si="39" ref="I1210:I1276">H1210/G1210*100</f>
        <v>94.48178518618093</v>
      </c>
      <c r="J1210" s="140" t="s">
        <v>80</v>
      </c>
      <c r="K1210" s="140"/>
    </row>
    <row r="1211" spans="1:11" s="99" customFormat="1" ht="21" customHeight="1">
      <c r="A1211" s="92"/>
      <c r="B1211" s="93"/>
      <c r="C1211" s="100"/>
      <c r="D1211" s="93">
        <v>4110</v>
      </c>
      <c r="E1211" s="95"/>
      <c r="F1211" s="92" t="s">
        <v>25</v>
      </c>
      <c r="G1211" s="120">
        <v>71442</v>
      </c>
      <c r="H1211" s="120">
        <v>37810</v>
      </c>
      <c r="I1211" s="116">
        <f t="shared" si="39"/>
        <v>52.92405027854763</v>
      </c>
      <c r="J1211" s="140" t="s">
        <v>81</v>
      </c>
      <c r="K1211" s="140"/>
    </row>
    <row r="1212" spans="1:11" s="99" customFormat="1" ht="21" customHeight="1">
      <c r="A1212" s="92"/>
      <c r="B1212" s="93"/>
      <c r="C1212" s="100"/>
      <c r="D1212" s="93">
        <v>4120</v>
      </c>
      <c r="E1212" s="95"/>
      <c r="F1212" s="92" t="s">
        <v>26</v>
      </c>
      <c r="G1212" s="120">
        <v>8984</v>
      </c>
      <c r="H1212" s="120">
        <v>5151</v>
      </c>
      <c r="I1212" s="116">
        <f t="shared" si="39"/>
        <v>57.33526268922529</v>
      </c>
      <c r="J1212" s="140" t="s">
        <v>82</v>
      </c>
      <c r="K1212" s="140"/>
    </row>
    <row r="1213" spans="1:11" s="99" customFormat="1" ht="21" customHeight="1">
      <c r="A1213" s="92"/>
      <c r="B1213" s="93"/>
      <c r="C1213" s="100"/>
      <c r="D1213" s="93">
        <v>4210</v>
      </c>
      <c r="E1213" s="95"/>
      <c r="F1213" s="92" t="s">
        <v>27</v>
      </c>
      <c r="G1213" s="120">
        <v>27600</v>
      </c>
      <c r="H1213" s="120">
        <v>12649</v>
      </c>
      <c r="I1213" s="116">
        <f t="shared" si="39"/>
        <v>45.82971014492754</v>
      </c>
      <c r="J1213" s="140" t="s">
        <v>341</v>
      </c>
      <c r="K1213" s="140"/>
    </row>
    <row r="1214" spans="1:11" s="99" customFormat="1" ht="21" customHeight="1">
      <c r="A1214" s="92"/>
      <c r="B1214" s="93"/>
      <c r="C1214" s="100"/>
      <c r="D1214" s="93">
        <v>4240</v>
      </c>
      <c r="E1214" s="95"/>
      <c r="F1214" s="92" t="s">
        <v>29</v>
      </c>
      <c r="G1214" s="120">
        <v>1574</v>
      </c>
      <c r="H1214" s="120">
        <v>905</v>
      </c>
      <c r="I1214" s="116">
        <f t="shared" si="39"/>
        <v>57.496823379923754</v>
      </c>
      <c r="J1214" s="140" t="s">
        <v>101</v>
      </c>
      <c r="K1214" s="140"/>
    </row>
    <row r="1215" spans="1:11" s="99" customFormat="1" ht="21" customHeight="1">
      <c r="A1215" s="92"/>
      <c r="B1215" s="93"/>
      <c r="C1215" s="100"/>
      <c r="D1215" s="93">
        <v>4260</v>
      </c>
      <c r="E1215" s="95"/>
      <c r="F1215" s="92" t="s">
        <v>31</v>
      </c>
      <c r="G1215" s="120">
        <v>11725</v>
      </c>
      <c r="H1215" s="120">
        <v>9759</v>
      </c>
      <c r="I1215" s="116">
        <f t="shared" si="39"/>
        <v>83.2324093816631</v>
      </c>
      <c r="J1215" s="236" t="s">
        <v>330</v>
      </c>
      <c r="K1215" s="236"/>
    </row>
    <row r="1216" spans="1:11" s="101" customFormat="1" ht="21" customHeight="1">
      <c r="A1216" s="92"/>
      <c r="B1216" s="93"/>
      <c r="C1216" s="100"/>
      <c r="D1216" s="93">
        <v>4270</v>
      </c>
      <c r="E1216" s="95"/>
      <c r="F1216" s="92" t="s">
        <v>32</v>
      </c>
      <c r="G1216" s="120">
        <v>6130</v>
      </c>
      <c r="H1216" s="120">
        <v>220</v>
      </c>
      <c r="I1216" s="116">
        <f t="shared" si="39"/>
        <v>3.588907014681892</v>
      </c>
      <c r="J1216" s="140" t="s">
        <v>422</v>
      </c>
      <c r="K1216" s="140"/>
    </row>
    <row r="1217" spans="1:11" s="101" customFormat="1" ht="21" customHeight="1">
      <c r="A1217" s="92"/>
      <c r="B1217" s="93"/>
      <c r="C1217" s="100"/>
      <c r="D1217" s="93">
        <v>4300</v>
      </c>
      <c r="E1217" s="95"/>
      <c r="F1217" s="92" t="s">
        <v>34</v>
      </c>
      <c r="G1217" s="120">
        <v>14133</v>
      </c>
      <c r="H1217" s="120">
        <v>7132</v>
      </c>
      <c r="I1217" s="116">
        <f t="shared" si="39"/>
        <v>50.46345432675299</v>
      </c>
      <c r="J1217" s="140" t="s">
        <v>423</v>
      </c>
      <c r="K1217" s="140"/>
    </row>
    <row r="1218" spans="1:11" s="101" customFormat="1" ht="21" customHeight="1">
      <c r="A1218" s="92"/>
      <c r="B1218" s="93"/>
      <c r="C1218" s="100"/>
      <c r="D1218" s="93">
        <v>4410</v>
      </c>
      <c r="E1218" s="95"/>
      <c r="F1218" s="92" t="s">
        <v>36</v>
      </c>
      <c r="G1218" s="120">
        <v>820</v>
      </c>
      <c r="H1218" s="120">
        <v>0</v>
      </c>
      <c r="I1218" s="116">
        <f t="shared" si="39"/>
        <v>0</v>
      </c>
      <c r="J1218" s="140" t="s">
        <v>90</v>
      </c>
      <c r="K1218" s="140"/>
    </row>
    <row r="1219" spans="1:11" s="101" customFormat="1" ht="21" customHeight="1">
      <c r="A1219" s="92"/>
      <c r="B1219" s="93"/>
      <c r="C1219" s="100"/>
      <c r="D1219" s="93">
        <v>4430</v>
      </c>
      <c r="E1219" s="95"/>
      <c r="F1219" s="92" t="s">
        <v>39</v>
      </c>
      <c r="G1219" s="120">
        <v>245</v>
      </c>
      <c r="H1219" s="120">
        <v>0</v>
      </c>
      <c r="I1219" s="116">
        <f t="shared" si="39"/>
        <v>0</v>
      </c>
      <c r="J1219" s="140" t="s">
        <v>125</v>
      </c>
      <c r="K1219" s="140"/>
    </row>
    <row r="1220" spans="1:11" s="101" customFormat="1" ht="21" customHeight="1">
      <c r="A1220" s="92"/>
      <c r="B1220" s="93"/>
      <c r="C1220" s="102"/>
      <c r="D1220" s="93">
        <v>4440</v>
      </c>
      <c r="E1220" s="95"/>
      <c r="F1220" s="92" t="s">
        <v>41</v>
      </c>
      <c r="G1220" s="234">
        <v>24564</v>
      </c>
      <c r="H1220" s="234">
        <v>18310</v>
      </c>
      <c r="I1220" s="116">
        <f t="shared" si="39"/>
        <v>74.53997720241003</v>
      </c>
      <c r="J1220" s="140" t="s">
        <v>95</v>
      </c>
      <c r="K1220" s="140"/>
    </row>
    <row r="1221" spans="1:11" s="99" customFormat="1" ht="21" customHeight="1">
      <c r="A1221" s="92"/>
      <c r="B1221" s="93"/>
      <c r="C1221" s="102"/>
      <c r="D1221" s="93">
        <v>4480</v>
      </c>
      <c r="E1221" s="95"/>
      <c r="F1221" s="92" t="s">
        <v>43</v>
      </c>
      <c r="G1221" s="234">
        <v>28</v>
      </c>
      <c r="H1221" s="234">
        <v>27</v>
      </c>
      <c r="I1221" s="116">
        <f t="shared" si="39"/>
        <v>96.42857142857143</v>
      </c>
      <c r="J1221" s="140" t="s">
        <v>425</v>
      </c>
      <c r="K1221" s="140"/>
    </row>
    <row r="1222" spans="1:11" s="99" customFormat="1" ht="21" customHeight="1">
      <c r="A1222" s="57"/>
      <c r="B1222" s="58"/>
      <c r="C1222" s="75">
        <v>80146</v>
      </c>
      <c r="D1222" s="58"/>
      <c r="E1222" s="60"/>
      <c r="F1222" s="57" t="s">
        <v>47</v>
      </c>
      <c r="G1222" s="235">
        <f>SUM(G1223)</f>
        <v>1400</v>
      </c>
      <c r="H1222" s="235">
        <f>SUM(H1223)</f>
        <v>0</v>
      </c>
      <c r="I1222" s="63">
        <f>H1222/G1222*100</f>
        <v>0</v>
      </c>
      <c r="J1222" s="144"/>
      <c r="K1222" s="144"/>
    </row>
    <row r="1223" spans="1:11" s="99" customFormat="1" ht="21" customHeight="1">
      <c r="A1223" s="92"/>
      <c r="B1223" s="95"/>
      <c r="C1223" s="100"/>
      <c r="D1223" s="127">
        <v>4300</v>
      </c>
      <c r="E1223" s="95"/>
      <c r="F1223" s="92" t="s">
        <v>34</v>
      </c>
      <c r="G1223" s="120">
        <v>1400</v>
      </c>
      <c r="H1223" s="120">
        <v>0</v>
      </c>
      <c r="I1223" s="116">
        <f>H1223/G1223*100</f>
        <v>0</v>
      </c>
      <c r="J1223" s="140" t="s">
        <v>115</v>
      </c>
      <c r="K1223" s="140"/>
    </row>
    <row r="1224" spans="1:11" s="99" customFormat="1" ht="21" customHeight="1">
      <c r="A1224" s="57"/>
      <c r="B1224" s="58"/>
      <c r="C1224" s="185">
        <v>85401</v>
      </c>
      <c r="D1224" s="58"/>
      <c r="E1224" s="60"/>
      <c r="F1224" s="57" t="s">
        <v>93</v>
      </c>
      <c r="G1224" s="88">
        <f>SUM(G1225:G1230)</f>
        <v>31979</v>
      </c>
      <c r="H1224" s="88">
        <f>SUM(H1225:H1230)</f>
        <v>20480</v>
      </c>
      <c r="I1224" s="63">
        <f aca="true" t="shared" si="40" ref="I1224:I1230">H1224/G1224*100</f>
        <v>64.04202758059976</v>
      </c>
      <c r="J1224" s="103"/>
      <c r="K1224" s="103"/>
    </row>
    <row r="1225" spans="1:11" s="119" customFormat="1" ht="21" customHeight="1">
      <c r="A1225" s="92"/>
      <c r="B1225" s="93"/>
      <c r="C1225" s="134"/>
      <c r="D1225" s="93">
        <v>3020</v>
      </c>
      <c r="E1225" s="95"/>
      <c r="F1225" s="92" t="s">
        <v>19</v>
      </c>
      <c r="G1225" s="120">
        <v>450</v>
      </c>
      <c r="H1225" s="120">
        <v>450</v>
      </c>
      <c r="I1225" s="116">
        <f>H1225/G1225*100</f>
        <v>100</v>
      </c>
      <c r="J1225" s="140" t="s">
        <v>455</v>
      </c>
      <c r="K1225" s="140"/>
    </row>
    <row r="1226" spans="1:11" s="99" customFormat="1" ht="21" customHeight="1">
      <c r="A1226" s="57"/>
      <c r="B1226" s="58"/>
      <c r="C1226" s="129"/>
      <c r="D1226" s="92">
        <v>4010</v>
      </c>
      <c r="E1226" s="118"/>
      <c r="F1226" s="92" t="s">
        <v>21</v>
      </c>
      <c r="G1226" s="120">
        <v>23537</v>
      </c>
      <c r="H1226" s="120">
        <v>14144</v>
      </c>
      <c r="I1226" s="116">
        <f t="shared" si="40"/>
        <v>60.092620130008065</v>
      </c>
      <c r="J1226" s="140" t="s">
        <v>431</v>
      </c>
      <c r="K1226" s="140"/>
    </row>
    <row r="1227" spans="1:11" s="99" customFormat="1" ht="21" customHeight="1">
      <c r="A1227" s="57"/>
      <c r="B1227" s="58"/>
      <c r="C1227" s="130"/>
      <c r="D1227" s="92">
        <v>4040</v>
      </c>
      <c r="E1227" s="118"/>
      <c r="F1227" s="92" t="s">
        <v>23</v>
      </c>
      <c r="G1227" s="120">
        <v>1980</v>
      </c>
      <c r="H1227" s="120">
        <v>1897</v>
      </c>
      <c r="I1227" s="116">
        <f t="shared" si="40"/>
        <v>95.8080808080808</v>
      </c>
      <c r="J1227" s="140" t="s">
        <v>80</v>
      </c>
      <c r="K1227" s="140"/>
    </row>
    <row r="1228" spans="1:11" s="99" customFormat="1" ht="21" customHeight="1">
      <c r="A1228" s="57"/>
      <c r="B1228" s="58"/>
      <c r="C1228" s="130"/>
      <c r="D1228" s="93">
        <v>4110</v>
      </c>
      <c r="E1228" s="95"/>
      <c r="F1228" s="92" t="s">
        <v>25</v>
      </c>
      <c r="G1228" s="120">
        <v>4262</v>
      </c>
      <c r="H1228" s="120">
        <v>2719</v>
      </c>
      <c r="I1228" s="116">
        <f t="shared" si="40"/>
        <v>63.79633974659784</v>
      </c>
      <c r="J1228" s="140" t="s">
        <v>81</v>
      </c>
      <c r="K1228" s="140"/>
    </row>
    <row r="1229" spans="1:11" s="99" customFormat="1" ht="21" customHeight="1">
      <c r="A1229" s="57"/>
      <c r="B1229" s="58"/>
      <c r="C1229" s="130"/>
      <c r="D1229" s="92">
        <v>4120</v>
      </c>
      <c r="E1229" s="118"/>
      <c r="F1229" s="92" t="s">
        <v>26</v>
      </c>
      <c r="G1229" s="120">
        <v>536</v>
      </c>
      <c r="H1229" s="120">
        <v>382</v>
      </c>
      <c r="I1229" s="116">
        <f t="shared" si="40"/>
        <v>71.26865671641791</v>
      </c>
      <c r="J1229" s="140" t="s">
        <v>82</v>
      </c>
      <c r="K1229" s="140"/>
    </row>
    <row r="1230" spans="1:11" s="99" customFormat="1" ht="21" customHeight="1">
      <c r="A1230" s="57"/>
      <c r="B1230" s="58"/>
      <c r="C1230" s="104"/>
      <c r="D1230" s="92">
        <v>6060</v>
      </c>
      <c r="E1230" s="118"/>
      <c r="F1230" s="92" t="s">
        <v>469</v>
      </c>
      <c r="G1230" s="120">
        <v>1214</v>
      </c>
      <c r="H1230" s="120">
        <v>888</v>
      </c>
      <c r="I1230" s="116">
        <f t="shared" si="40"/>
        <v>73.14662273476112</v>
      </c>
      <c r="J1230" s="142" t="s">
        <v>95</v>
      </c>
      <c r="K1230" s="142"/>
    </row>
    <row r="1231" spans="1:11" s="119" customFormat="1" ht="21" customHeight="1">
      <c r="A1231" s="92"/>
      <c r="B1231" s="92"/>
      <c r="C1231" s="117"/>
      <c r="D1231" s="92"/>
      <c r="E1231" s="118"/>
      <c r="F1231" s="92"/>
      <c r="G1231" s="96"/>
      <c r="H1231" s="96"/>
      <c r="I1231" s="63"/>
      <c r="J1231" s="110"/>
      <c r="K1231" s="110"/>
    </row>
    <row r="1232" spans="1:11" s="87" customFormat="1" ht="21" customHeight="1">
      <c r="A1232" s="80" t="s">
        <v>470</v>
      </c>
      <c r="B1232" s="80"/>
      <c r="C1232" s="111"/>
      <c r="D1232" s="80"/>
      <c r="E1232" s="112"/>
      <c r="F1232" s="80" t="s">
        <v>471</v>
      </c>
      <c r="G1232" s="113">
        <f>SUM(G1233:G1260)/2</f>
        <v>2891309</v>
      </c>
      <c r="H1232" s="113">
        <f>SUM(H1233:H1260)/2</f>
        <v>1508574</v>
      </c>
      <c r="I1232" s="114">
        <f>H1232/G1232*100</f>
        <v>52.176159656404764</v>
      </c>
      <c r="J1232" s="86"/>
      <c r="K1232" s="86"/>
    </row>
    <row r="1233" spans="1:11" s="91" customFormat="1" ht="21" customHeight="1">
      <c r="A1233" s="57"/>
      <c r="B1233" s="58"/>
      <c r="C1233" s="59">
        <v>80101</v>
      </c>
      <c r="D1233" s="58"/>
      <c r="E1233" s="60"/>
      <c r="F1233" s="57" t="s">
        <v>251</v>
      </c>
      <c r="G1233" s="88">
        <f>SUM(G1234:G1246)</f>
        <v>2609481</v>
      </c>
      <c r="H1233" s="88">
        <f>SUM(H1234:H1246)</f>
        <v>1366633</v>
      </c>
      <c r="I1233" s="63">
        <f>H1233/G1233*100</f>
        <v>52.37183179337194</v>
      </c>
      <c r="J1233" s="90"/>
      <c r="K1233" s="90"/>
    </row>
    <row r="1234" spans="1:11" s="119" customFormat="1" ht="21" customHeight="1">
      <c r="A1234" s="92"/>
      <c r="B1234" s="93"/>
      <c r="C1234" s="134"/>
      <c r="D1234" s="93">
        <v>3020</v>
      </c>
      <c r="E1234" s="95"/>
      <c r="F1234" s="92" t="s">
        <v>19</v>
      </c>
      <c r="G1234" s="120">
        <v>4000</v>
      </c>
      <c r="H1234" s="120">
        <v>0</v>
      </c>
      <c r="I1234" s="116">
        <f>H1234/G1234*100</f>
        <v>0</v>
      </c>
      <c r="J1234" s="140" t="s">
        <v>434</v>
      </c>
      <c r="K1234" s="140"/>
    </row>
    <row r="1235" spans="1:11" s="101" customFormat="1" ht="21" customHeight="1">
      <c r="A1235" s="92"/>
      <c r="B1235" s="95"/>
      <c r="C1235" s="130"/>
      <c r="D1235" s="127">
        <v>4010</v>
      </c>
      <c r="E1235" s="95"/>
      <c r="F1235" s="92" t="s">
        <v>21</v>
      </c>
      <c r="G1235" s="120">
        <v>1761453</v>
      </c>
      <c r="H1235" s="120">
        <v>821821</v>
      </c>
      <c r="I1235" s="116">
        <f t="shared" si="39"/>
        <v>46.655857408627995</v>
      </c>
      <c r="J1235" s="140" t="s">
        <v>435</v>
      </c>
      <c r="K1235" s="140"/>
    </row>
    <row r="1236" spans="1:11" s="101" customFormat="1" ht="21" customHeight="1">
      <c r="A1236" s="92"/>
      <c r="B1236" s="95"/>
      <c r="C1236" s="130"/>
      <c r="D1236" s="127">
        <v>4040</v>
      </c>
      <c r="E1236" s="95"/>
      <c r="F1236" s="92" t="s">
        <v>23</v>
      </c>
      <c r="G1236" s="120">
        <v>125559</v>
      </c>
      <c r="H1236" s="120">
        <v>125559</v>
      </c>
      <c r="I1236" s="97">
        <f t="shared" si="39"/>
        <v>100</v>
      </c>
      <c r="J1236" s="140" t="s">
        <v>80</v>
      </c>
      <c r="K1236" s="140"/>
    </row>
    <row r="1237" spans="1:11" s="101" customFormat="1" ht="21" customHeight="1">
      <c r="A1237" s="92"/>
      <c r="B1237" s="95"/>
      <c r="C1237" s="130"/>
      <c r="D1237" s="127">
        <v>4110</v>
      </c>
      <c r="E1237" s="95"/>
      <c r="F1237" s="121" t="s">
        <v>25</v>
      </c>
      <c r="G1237" s="123">
        <v>316270</v>
      </c>
      <c r="H1237" s="123">
        <v>163890</v>
      </c>
      <c r="I1237" s="124">
        <f t="shared" si="39"/>
        <v>51.819647769311025</v>
      </c>
      <c r="J1237" s="140" t="s">
        <v>81</v>
      </c>
      <c r="K1237" s="140"/>
    </row>
    <row r="1238" spans="1:11" s="101" customFormat="1" ht="21" customHeight="1">
      <c r="A1238" s="92"/>
      <c r="B1238" s="95"/>
      <c r="C1238" s="130"/>
      <c r="D1238" s="127">
        <v>4120</v>
      </c>
      <c r="E1238" s="95"/>
      <c r="F1238" s="92" t="s">
        <v>26</v>
      </c>
      <c r="G1238" s="120">
        <v>39770</v>
      </c>
      <c r="H1238" s="120">
        <v>22512</v>
      </c>
      <c r="I1238" s="116">
        <f t="shared" si="39"/>
        <v>56.60548151873272</v>
      </c>
      <c r="J1238" s="140" t="s">
        <v>82</v>
      </c>
      <c r="K1238" s="140"/>
    </row>
    <row r="1239" spans="1:11" s="101" customFormat="1" ht="21" customHeight="1">
      <c r="A1239" s="92"/>
      <c r="B1239" s="95"/>
      <c r="C1239" s="130"/>
      <c r="D1239" s="127">
        <v>4210</v>
      </c>
      <c r="E1239" s="95"/>
      <c r="F1239" s="121" t="s">
        <v>27</v>
      </c>
      <c r="G1239" s="123">
        <v>28810</v>
      </c>
      <c r="H1239" s="123">
        <v>14838</v>
      </c>
      <c r="I1239" s="124">
        <f t="shared" si="39"/>
        <v>51.50295036445679</v>
      </c>
      <c r="J1239" s="140" t="s">
        <v>100</v>
      </c>
      <c r="K1239" s="140"/>
    </row>
    <row r="1240" spans="1:11" s="101" customFormat="1" ht="21" customHeight="1">
      <c r="A1240" s="92"/>
      <c r="B1240" s="95"/>
      <c r="C1240" s="130"/>
      <c r="D1240" s="127">
        <v>4240</v>
      </c>
      <c r="E1240" s="95"/>
      <c r="F1240" s="92" t="s">
        <v>29</v>
      </c>
      <c r="G1240" s="120">
        <v>6878</v>
      </c>
      <c r="H1240" s="120">
        <v>5489</v>
      </c>
      <c r="I1240" s="97">
        <f t="shared" si="39"/>
        <v>79.80517592323349</v>
      </c>
      <c r="J1240" s="140" t="s">
        <v>101</v>
      </c>
      <c r="K1240" s="140"/>
    </row>
    <row r="1241" spans="1:11" s="101" customFormat="1" ht="21" customHeight="1">
      <c r="A1241" s="92"/>
      <c r="B1241" s="95"/>
      <c r="C1241" s="130"/>
      <c r="D1241" s="127">
        <v>4260</v>
      </c>
      <c r="E1241" s="95"/>
      <c r="F1241" s="92" t="s">
        <v>31</v>
      </c>
      <c r="G1241" s="120">
        <v>178000</v>
      </c>
      <c r="H1241" s="120">
        <v>118339</v>
      </c>
      <c r="I1241" s="116">
        <f t="shared" si="39"/>
        <v>66.48258426966292</v>
      </c>
      <c r="J1241" s="141" t="s">
        <v>119</v>
      </c>
      <c r="K1241" s="141"/>
    </row>
    <row r="1242" spans="1:11" s="101" customFormat="1" ht="21" customHeight="1">
      <c r="A1242" s="92"/>
      <c r="B1242" s="93"/>
      <c r="C1242" s="130"/>
      <c r="D1242" s="93">
        <v>4270</v>
      </c>
      <c r="E1242" s="95"/>
      <c r="F1242" s="92" t="s">
        <v>32</v>
      </c>
      <c r="G1242" s="120">
        <v>8720</v>
      </c>
      <c r="H1242" s="120">
        <v>1024</v>
      </c>
      <c r="I1242" s="116">
        <f t="shared" si="39"/>
        <v>11.743119266055047</v>
      </c>
      <c r="J1242" s="140" t="s">
        <v>472</v>
      </c>
      <c r="K1242" s="140"/>
    </row>
    <row r="1243" spans="1:11" s="101" customFormat="1" ht="21" customHeight="1">
      <c r="A1243" s="92"/>
      <c r="B1243" s="93"/>
      <c r="C1243" s="130"/>
      <c r="D1243" s="93">
        <v>4300</v>
      </c>
      <c r="E1243" s="95"/>
      <c r="F1243" s="92" t="s">
        <v>34</v>
      </c>
      <c r="G1243" s="120">
        <v>25730</v>
      </c>
      <c r="H1243" s="120">
        <v>9576</v>
      </c>
      <c r="I1243" s="116">
        <f t="shared" si="39"/>
        <v>37.217256121259226</v>
      </c>
      <c r="J1243" s="140" t="s">
        <v>423</v>
      </c>
      <c r="K1243" s="140"/>
    </row>
    <row r="1244" spans="1:11" s="101" customFormat="1" ht="21" customHeight="1">
      <c r="A1244" s="92"/>
      <c r="B1244" s="93"/>
      <c r="C1244" s="130"/>
      <c r="D1244" s="93">
        <v>4410</v>
      </c>
      <c r="E1244" s="95"/>
      <c r="F1244" s="92" t="s">
        <v>36</v>
      </c>
      <c r="G1244" s="120">
        <v>510</v>
      </c>
      <c r="H1244" s="120">
        <v>21</v>
      </c>
      <c r="I1244" s="116">
        <f t="shared" si="39"/>
        <v>4.117647058823529</v>
      </c>
      <c r="J1244" s="140" t="s">
        <v>90</v>
      </c>
      <c r="K1244" s="140"/>
    </row>
    <row r="1245" spans="1:11" s="101" customFormat="1" ht="21" customHeight="1">
      <c r="A1245" s="92"/>
      <c r="B1245" s="93"/>
      <c r="C1245" s="130"/>
      <c r="D1245" s="93">
        <v>4430</v>
      </c>
      <c r="E1245" s="95"/>
      <c r="F1245" s="92" t="s">
        <v>39</v>
      </c>
      <c r="G1245" s="120">
        <v>1991</v>
      </c>
      <c r="H1245" s="120">
        <v>0</v>
      </c>
      <c r="I1245" s="116">
        <f t="shared" si="39"/>
        <v>0</v>
      </c>
      <c r="J1245" s="140" t="s">
        <v>424</v>
      </c>
      <c r="K1245" s="140"/>
    </row>
    <row r="1246" spans="1:11" s="101" customFormat="1" ht="21" customHeight="1">
      <c r="A1246" s="92"/>
      <c r="B1246" s="93"/>
      <c r="C1246" s="130"/>
      <c r="D1246" s="93">
        <v>4440</v>
      </c>
      <c r="E1246" s="95"/>
      <c r="F1246" s="92" t="s">
        <v>41</v>
      </c>
      <c r="G1246" s="234">
        <v>111790</v>
      </c>
      <c r="H1246" s="234">
        <v>83564</v>
      </c>
      <c r="I1246" s="116">
        <f t="shared" si="39"/>
        <v>74.75087217103497</v>
      </c>
      <c r="J1246" s="140" t="s">
        <v>95</v>
      </c>
      <c r="K1246" s="140"/>
    </row>
    <row r="1247" spans="1:11" s="99" customFormat="1" ht="21" customHeight="1">
      <c r="A1247" s="57"/>
      <c r="B1247" s="58"/>
      <c r="C1247" s="75">
        <v>80146</v>
      </c>
      <c r="D1247" s="58"/>
      <c r="E1247" s="60"/>
      <c r="F1247" s="57" t="s">
        <v>47</v>
      </c>
      <c r="G1247" s="235">
        <f>SUM(G1248:G1253)</f>
        <v>52806</v>
      </c>
      <c r="H1247" s="235">
        <f>SUM(H1248:H1253)</f>
        <v>29659</v>
      </c>
      <c r="I1247" s="63">
        <f t="shared" si="39"/>
        <v>56.16596598871341</v>
      </c>
      <c r="J1247" s="144"/>
      <c r="K1247" s="144"/>
    </row>
    <row r="1248" spans="1:11" s="99" customFormat="1" ht="21" customHeight="1">
      <c r="A1248" s="92"/>
      <c r="B1248" s="95"/>
      <c r="C1248" s="126"/>
      <c r="D1248" s="127">
        <v>4010</v>
      </c>
      <c r="E1248" s="95"/>
      <c r="F1248" s="92" t="s">
        <v>21</v>
      </c>
      <c r="G1248" s="120">
        <v>39170</v>
      </c>
      <c r="H1248" s="120">
        <v>22855</v>
      </c>
      <c r="I1248" s="116">
        <f t="shared" si="39"/>
        <v>58.34822568292061</v>
      </c>
      <c r="J1248" s="140" t="s">
        <v>426</v>
      </c>
      <c r="K1248" s="140"/>
    </row>
    <row r="1249" spans="1:11" s="99" customFormat="1" ht="21" customHeight="1">
      <c r="A1249" s="92"/>
      <c r="B1249" s="93"/>
      <c r="C1249" s="126"/>
      <c r="D1249" s="93">
        <v>4110</v>
      </c>
      <c r="E1249" s="95"/>
      <c r="F1249" s="92" t="s">
        <v>25</v>
      </c>
      <c r="G1249" s="120">
        <v>6463</v>
      </c>
      <c r="H1249" s="120">
        <v>3989</v>
      </c>
      <c r="I1249" s="116">
        <f t="shared" si="39"/>
        <v>61.72056320594152</v>
      </c>
      <c r="J1249" s="140" t="s">
        <v>81</v>
      </c>
      <c r="K1249" s="140"/>
    </row>
    <row r="1250" spans="1:11" s="99" customFormat="1" ht="21" customHeight="1">
      <c r="A1250" s="92"/>
      <c r="B1250" s="93"/>
      <c r="C1250" s="126"/>
      <c r="D1250" s="93">
        <v>4120</v>
      </c>
      <c r="E1250" s="95"/>
      <c r="F1250" s="92" t="s">
        <v>420</v>
      </c>
      <c r="G1250" s="120">
        <v>823</v>
      </c>
      <c r="H1250" s="120">
        <v>544</v>
      </c>
      <c r="I1250" s="116">
        <f t="shared" si="39"/>
        <v>66.0996354799514</v>
      </c>
      <c r="J1250" s="140" t="s">
        <v>82</v>
      </c>
      <c r="K1250" s="140"/>
    </row>
    <row r="1251" spans="1:11" s="99" customFormat="1" ht="21" customHeight="1">
      <c r="A1251" s="92"/>
      <c r="B1251" s="93"/>
      <c r="C1251" s="126"/>
      <c r="D1251" s="93">
        <v>4210</v>
      </c>
      <c r="E1251" s="95"/>
      <c r="F1251" s="92" t="s">
        <v>27</v>
      </c>
      <c r="G1251" s="120">
        <v>1350</v>
      </c>
      <c r="H1251" s="120">
        <v>611</v>
      </c>
      <c r="I1251" s="116">
        <f t="shared" si="39"/>
        <v>45.25925925925926</v>
      </c>
      <c r="J1251" s="140" t="s">
        <v>427</v>
      </c>
      <c r="K1251" s="140"/>
    </row>
    <row r="1252" spans="1:11" s="99" customFormat="1" ht="21" customHeight="1">
      <c r="A1252" s="92"/>
      <c r="B1252" s="93"/>
      <c r="C1252" s="126"/>
      <c r="D1252" s="93">
        <v>4300</v>
      </c>
      <c r="E1252" s="95"/>
      <c r="F1252" s="92" t="s">
        <v>34</v>
      </c>
      <c r="G1252" s="120">
        <v>3110</v>
      </c>
      <c r="H1252" s="120">
        <v>540</v>
      </c>
      <c r="I1252" s="116">
        <f t="shared" si="39"/>
        <v>17.363344051446948</v>
      </c>
      <c r="J1252" s="140" t="s">
        <v>473</v>
      </c>
      <c r="K1252" s="140"/>
    </row>
    <row r="1253" spans="1:11" s="99" customFormat="1" ht="21" customHeight="1">
      <c r="A1253" s="92"/>
      <c r="B1253" s="93"/>
      <c r="C1253" s="126"/>
      <c r="D1253" s="93">
        <v>4410</v>
      </c>
      <c r="E1253" s="95"/>
      <c r="F1253" s="92" t="s">
        <v>71</v>
      </c>
      <c r="G1253" s="120">
        <v>1890</v>
      </c>
      <c r="H1253" s="120">
        <v>1120</v>
      </c>
      <c r="I1253" s="116">
        <f t="shared" si="39"/>
        <v>59.25925925925925</v>
      </c>
      <c r="J1253" s="140" t="s">
        <v>429</v>
      </c>
      <c r="K1253" s="140"/>
    </row>
    <row r="1254" spans="1:11" s="99" customFormat="1" ht="21" customHeight="1">
      <c r="A1254" s="57"/>
      <c r="B1254" s="58"/>
      <c r="C1254" s="59">
        <v>85401</v>
      </c>
      <c r="D1254" s="58"/>
      <c r="E1254" s="60"/>
      <c r="F1254" s="57" t="s">
        <v>93</v>
      </c>
      <c r="G1254" s="88">
        <f>SUM(G1255:G1260)</f>
        <v>229022</v>
      </c>
      <c r="H1254" s="88">
        <f>SUM(H1255:H1260)</f>
        <v>112282</v>
      </c>
      <c r="I1254" s="63">
        <f>H1254/G1254*100</f>
        <v>49.02673105640506</v>
      </c>
      <c r="J1254" s="103"/>
      <c r="K1254" s="103"/>
    </row>
    <row r="1255" spans="1:11" s="119" customFormat="1" ht="21" customHeight="1">
      <c r="A1255" s="92"/>
      <c r="B1255" s="93"/>
      <c r="C1255" s="134"/>
      <c r="D1255" s="93">
        <v>3020</v>
      </c>
      <c r="E1255" s="95"/>
      <c r="F1255" s="92" t="s">
        <v>19</v>
      </c>
      <c r="G1255" s="120">
        <v>1303</v>
      </c>
      <c r="H1255" s="120">
        <v>754</v>
      </c>
      <c r="I1255" s="97">
        <f>H1255/G1255*100</f>
        <v>57.866462010744435</v>
      </c>
      <c r="J1255" s="140" t="s">
        <v>455</v>
      </c>
      <c r="K1255" s="140"/>
    </row>
    <row r="1256" spans="1:11" s="101" customFormat="1" ht="21" customHeight="1">
      <c r="A1256" s="92"/>
      <c r="B1256" s="93"/>
      <c r="C1256" s="129"/>
      <c r="D1256" s="93">
        <v>4010</v>
      </c>
      <c r="E1256" s="95"/>
      <c r="F1256" s="92" t="s">
        <v>21</v>
      </c>
      <c r="G1256" s="120">
        <v>170390</v>
      </c>
      <c r="H1256" s="120">
        <v>74371</v>
      </c>
      <c r="I1256" s="116">
        <f t="shared" si="39"/>
        <v>43.64751452550033</v>
      </c>
      <c r="J1256" s="142" t="s">
        <v>431</v>
      </c>
      <c r="K1256" s="142"/>
    </row>
    <row r="1257" spans="1:11" s="101" customFormat="1" ht="21" customHeight="1">
      <c r="A1257" s="92"/>
      <c r="B1257" s="93"/>
      <c r="C1257" s="130"/>
      <c r="D1257" s="93">
        <v>4040</v>
      </c>
      <c r="E1257" s="95"/>
      <c r="F1257" s="92" t="s">
        <v>23</v>
      </c>
      <c r="G1257" s="120">
        <v>12972</v>
      </c>
      <c r="H1257" s="120">
        <v>12294</v>
      </c>
      <c r="I1257" s="116">
        <f>H1257/G1257*100</f>
        <v>94.77335800185014</v>
      </c>
      <c r="J1257" s="140" t="s">
        <v>80</v>
      </c>
      <c r="K1257" s="140"/>
    </row>
    <row r="1258" spans="1:11" s="101" customFormat="1" ht="21" customHeight="1">
      <c r="A1258" s="92"/>
      <c r="B1258" s="93"/>
      <c r="C1258" s="130"/>
      <c r="D1258" s="93">
        <v>4110</v>
      </c>
      <c r="E1258" s="95"/>
      <c r="F1258" s="92" t="s">
        <v>25</v>
      </c>
      <c r="G1258" s="120">
        <v>30621</v>
      </c>
      <c r="H1258" s="120">
        <v>15401</v>
      </c>
      <c r="I1258" s="116">
        <f>H1258/G1258*100</f>
        <v>50.29554880637471</v>
      </c>
      <c r="J1258" s="140" t="s">
        <v>81</v>
      </c>
      <c r="K1258" s="140"/>
    </row>
    <row r="1259" spans="1:11" s="101" customFormat="1" ht="21" customHeight="1">
      <c r="A1259" s="92"/>
      <c r="B1259" s="93"/>
      <c r="C1259" s="130"/>
      <c r="D1259" s="93">
        <v>4120</v>
      </c>
      <c r="E1259" s="95"/>
      <c r="F1259" s="92" t="s">
        <v>26</v>
      </c>
      <c r="G1259" s="120">
        <v>3850</v>
      </c>
      <c r="H1259" s="120">
        <v>2099</v>
      </c>
      <c r="I1259" s="116">
        <f>H1259/G1259*100</f>
        <v>54.519480519480524</v>
      </c>
      <c r="J1259" s="140" t="s">
        <v>82</v>
      </c>
      <c r="K1259" s="140"/>
    </row>
    <row r="1260" spans="1:11" s="99" customFormat="1" ht="21" customHeight="1">
      <c r="A1260" s="92"/>
      <c r="B1260" s="93"/>
      <c r="C1260" s="104"/>
      <c r="D1260" s="93">
        <v>4440</v>
      </c>
      <c r="E1260" s="95"/>
      <c r="F1260" s="92" t="s">
        <v>41</v>
      </c>
      <c r="G1260" s="120">
        <v>9886</v>
      </c>
      <c r="H1260" s="120">
        <v>7363</v>
      </c>
      <c r="I1260" s="116">
        <f>H1260/G1260*100</f>
        <v>74.47906129880639</v>
      </c>
      <c r="J1260" s="142" t="s">
        <v>95</v>
      </c>
      <c r="K1260" s="142"/>
    </row>
    <row r="1261" spans="1:11" s="11" customFormat="1" ht="21" customHeight="1">
      <c r="A1261" s="106"/>
      <c r="B1261" s="106"/>
      <c r="C1261" s="107"/>
      <c r="D1261" s="106"/>
      <c r="E1261" s="108"/>
      <c r="F1261" s="106"/>
      <c r="G1261" s="109"/>
      <c r="H1261" s="109"/>
      <c r="I1261" s="63"/>
      <c r="J1261" s="110"/>
      <c r="K1261" s="110"/>
    </row>
    <row r="1262" spans="1:11" s="87" customFormat="1" ht="21" customHeight="1">
      <c r="A1262" s="80" t="s">
        <v>474</v>
      </c>
      <c r="B1262" s="80"/>
      <c r="C1262" s="111"/>
      <c r="D1262" s="80"/>
      <c r="E1262" s="112"/>
      <c r="F1262" s="80" t="s">
        <v>475</v>
      </c>
      <c r="G1262" s="113">
        <f>SUM(G1263:G1284)/2</f>
        <v>585436</v>
      </c>
      <c r="H1262" s="113">
        <f>SUM(H1263:H1284)/2</f>
        <v>307911</v>
      </c>
      <c r="I1262" s="114">
        <f>H1262/G1262*100</f>
        <v>52.59515984667837</v>
      </c>
      <c r="J1262" s="86"/>
      <c r="K1262" s="86"/>
    </row>
    <row r="1263" spans="1:11" s="91" customFormat="1" ht="21" customHeight="1">
      <c r="A1263" s="57"/>
      <c r="B1263" s="58"/>
      <c r="C1263" s="59">
        <v>80101</v>
      </c>
      <c r="D1263" s="58"/>
      <c r="E1263" s="60"/>
      <c r="F1263" s="57" t="s">
        <v>251</v>
      </c>
      <c r="G1263" s="88">
        <f>SUM(G1264:G1276)</f>
        <v>575097</v>
      </c>
      <c r="H1263" s="88">
        <f>SUM(H1264:H1276)</f>
        <v>302685</v>
      </c>
      <c r="I1263" s="63">
        <f>H1263/G1263*100</f>
        <v>52.63199077720802</v>
      </c>
      <c r="J1263" s="90"/>
      <c r="K1263" s="90"/>
    </row>
    <row r="1264" spans="1:11" s="119" customFormat="1" ht="21" customHeight="1">
      <c r="A1264" s="92"/>
      <c r="B1264" s="93"/>
      <c r="C1264" s="134"/>
      <c r="D1264" s="93">
        <v>3020</v>
      </c>
      <c r="E1264" s="95"/>
      <c r="F1264" s="92" t="s">
        <v>19</v>
      </c>
      <c r="G1264" s="120">
        <v>1800</v>
      </c>
      <c r="H1264" s="120">
        <v>0</v>
      </c>
      <c r="I1264" s="97">
        <f>H1264/G1264*100</f>
        <v>0</v>
      </c>
      <c r="J1264" s="140" t="s">
        <v>434</v>
      </c>
      <c r="K1264" s="140"/>
    </row>
    <row r="1265" spans="1:11" s="101" customFormat="1" ht="21" customHeight="1">
      <c r="A1265" s="92"/>
      <c r="B1265" s="95"/>
      <c r="C1265" s="130"/>
      <c r="D1265" s="127">
        <v>4010</v>
      </c>
      <c r="E1265" s="95"/>
      <c r="F1265" s="92" t="s">
        <v>21</v>
      </c>
      <c r="G1265" s="120">
        <v>380282</v>
      </c>
      <c r="H1265" s="120">
        <v>182593</v>
      </c>
      <c r="I1265" s="116">
        <f t="shared" si="39"/>
        <v>48.0151571728349</v>
      </c>
      <c r="J1265" s="140" t="s">
        <v>435</v>
      </c>
      <c r="K1265" s="140"/>
    </row>
    <row r="1266" spans="1:11" s="101" customFormat="1" ht="21" customHeight="1">
      <c r="A1266" s="92"/>
      <c r="B1266" s="93"/>
      <c r="C1266" s="130"/>
      <c r="D1266" s="93">
        <v>4040</v>
      </c>
      <c r="E1266" s="95"/>
      <c r="F1266" s="92" t="s">
        <v>23</v>
      </c>
      <c r="G1266" s="120">
        <v>28519</v>
      </c>
      <c r="H1266" s="120">
        <v>28519</v>
      </c>
      <c r="I1266" s="116">
        <f t="shared" si="39"/>
        <v>100</v>
      </c>
      <c r="J1266" s="140" t="s">
        <v>80</v>
      </c>
      <c r="K1266" s="140"/>
    </row>
    <row r="1267" spans="1:11" s="101" customFormat="1" ht="21" customHeight="1">
      <c r="A1267" s="92"/>
      <c r="B1267" s="93"/>
      <c r="C1267" s="130"/>
      <c r="D1267" s="93">
        <v>4110</v>
      </c>
      <c r="E1267" s="95"/>
      <c r="F1267" s="92" t="s">
        <v>25</v>
      </c>
      <c r="G1267" s="120">
        <v>68542</v>
      </c>
      <c r="H1267" s="120">
        <v>37186</v>
      </c>
      <c r="I1267" s="116">
        <f t="shared" si="39"/>
        <v>54.25286685535876</v>
      </c>
      <c r="J1267" s="140" t="s">
        <v>81</v>
      </c>
      <c r="K1267" s="140"/>
    </row>
    <row r="1268" spans="1:11" s="101" customFormat="1" ht="21" customHeight="1">
      <c r="A1268" s="92"/>
      <c r="B1268" s="93"/>
      <c r="C1268" s="130"/>
      <c r="D1268" s="93">
        <v>4120</v>
      </c>
      <c r="E1268" s="95"/>
      <c r="F1268" s="92" t="s">
        <v>420</v>
      </c>
      <c r="G1268" s="120">
        <v>8619</v>
      </c>
      <c r="H1268" s="120">
        <v>4956</v>
      </c>
      <c r="I1268" s="116">
        <f t="shared" si="39"/>
        <v>57.50087017055343</v>
      </c>
      <c r="J1268" s="140" t="s">
        <v>82</v>
      </c>
      <c r="K1268" s="140"/>
    </row>
    <row r="1269" spans="1:11" s="101" customFormat="1" ht="21" customHeight="1">
      <c r="A1269" s="92"/>
      <c r="B1269" s="93"/>
      <c r="C1269" s="130"/>
      <c r="D1269" s="93">
        <v>4210</v>
      </c>
      <c r="E1269" s="95"/>
      <c r="F1269" s="92" t="s">
        <v>27</v>
      </c>
      <c r="G1269" s="120">
        <v>32322</v>
      </c>
      <c r="H1269" s="120">
        <v>17569</v>
      </c>
      <c r="I1269" s="116">
        <f t="shared" si="39"/>
        <v>54.356166078831755</v>
      </c>
      <c r="J1269" s="140" t="s">
        <v>341</v>
      </c>
      <c r="K1269" s="140"/>
    </row>
    <row r="1270" spans="1:11" s="101" customFormat="1" ht="21" customHeight="1">
      <c r="A1270" s="92"/>
      <c r="B1270" s="93"/>
      <c r="C1270" s="130"/>
      <c r="D1270" s="93">
        <v>4240</v>
      </c>
      <c r="E1270" s="95"/>
      <c r="F1270" s="92" t="s">
        <v>29</v>
      </c>
      <c r="G1270" s="120">
        <v>1079</v>
      </c>
      <c r="H1270" s="120">
        <v>484</v>
      </c>
      <c r="I1270" s="116">
        <f t="shared" si="39"/>
        <v>44.8563484708063</v>
      </c>
      <c r="J1270" s="140" t="s">
        <v>453</v>
      </c>
      <c r="K1270" s="140"/>
    </row>
    <row r="1271" spans="1:11" s="101" customFormat="1" ht="21" customHeight="1">
      <c r="A1271" s="92"/>
      <c r="B1271" s="93"/>
      <c r="C1271" s="130"/>
      <c r="D1271" s="93">
        <v>4260</v>
      </c>
      <c r="E1271" s="95"/>
      <c r="F1271" s="92" t="s">
        <v>31</v>
      </c>
      <c r="G1271" s="120">
        <v>7400</v>
      </c>
      <c r="H1271" s="120">
        <v>4515</v>
      </c>
      <c r="I1271" s="116">
        <f t="shared" si="39"/>
        <v>61.013513513513516</v>
      </c>
      <c r="J1271" s="141" t="s">
        <v>330</v>
      </c>
      <c r="K1271" s="141"/>
    </row>
    <row r="1272" spans="1:11" s="101" customFormat="1" ht="21" customHeight="1">
      <c r="A1272" s="92"/>
      <c r="B1272" s="93"/>
      <c r="C1272" s="130"/>
      <c r="D1272" s="93">
        <v>4270</v>
      </c>
      <c r="E1272" s="95"/>
      <c r="F1272" s="92" t="s">
        <v>32</v>
      </c>
      <c r="G1272" s="120">
        <v>7400</v>
      </c>
      <c r="H1272" s="120">
        <v>592</v>
      </c>
      <c r="I1272" s="116">
        <f t="shared" si="39"/>
        <v>8</v>
      </c>
      <c r="J1272" s="140" t="s">
        <v>472</v>
      </c>
      <c r="K1272" s="140"/>
    </row>
    <row r="1273" spans="1:11" s="101" customFormat="1" ht="21" customHeight="1">
      <c r="A1273" s="92"/>
      <c r="B1273" s="93"/>
      <c r="C1273" s="130"/>
      <c r="D1273" s="93">
        <v>4300</v>
      </c>
      <c r="E1273" s="95"/>
      <c r="F1273" s="92" t="s">
        <v>34</v>
      </c>
      <c r="G1273" s="120">
        <v>15445</v>
      </c>
      <c r="H1273" s="120">
        <v>9270</v>
      </c>
      <c r="I1273" s="97">
        <f t="shared" si="39"/>
        <v>60.01942376173519</v>
      </c>
      <c r="J1273" s="140" t="s">
        <v>423</v>
      </c>
      <c r="K1273" s="140"/>
    </row>
    <row r="1274" spans="1:11" s="101" customFormat="1" ht="21" customHeight="1">
      <c r="A1274" s="92"/>
      <c r="B1274" s="93"/>
      <c r="C1274" s="130"/>
      <c r="D1274" s="93">
        <v>4410</v>
      </c>
      <c r="E1274" s="95"/>
      <c r="F1274" s="92" t="s">
        <v>36</v>
      </c>
      <c r="G1274" s="120">
        <v>560</v>
      </c>
      <c r="H1274" s="120">
        <v>0</v>
      </c>
      <c r="I1274" s="116">
        <f t="shared" si="39"/>
        <v>0</v>
      </c>
      <c r="J1274" s="140" t="s">
        <v>90</v>
      </c>
      <c r="K1274" s="140"/>
    </row>
    <row r="1275" spans="1:11" s="101" customFormat="1" ht="21" customHeight="1">
      <c r="A1275" s="92"/>
      <c r="B1275" s="93"/>
      <c r="C1275" s="130"/>
      <c r="D1275" s="93">
        <v>4430</v>
      </c>
      <c r="E1275" s="95"/>
      <c r="F1275" s="92" t="s">
        <v>39</v>
      </c>
      <c r="G1275" s="120">
        <v>814</v>
      </c>
      <c r="H1275" s="120">
        <v>391</v>
      </c>
      <c r="I1275" s="237">
        <f t="shared" si="39"/>
        <v>48.03439803439804</v>
      </c>
      <c r="J1275" s="140" t="s">
        <v>125</v>
      </c>
      <c r="K1275" s="140"/>
    </row>
    <row r="1276" spans="1:11" s="101" customFormat="1" ht="21" customHeight="1">
      <c r="A1276" s="92"/>
      <c r="B1276" s="93"/>
      <c r="C1276" s="104"/>
      <c r="D1276" s="93">
        <v>4440</v>
      </c>
      <c r="E1276" s="95"/>
      <c r="F1276" s="92" t="s">
        <v>41</v>
      </c>
      <c r="G1276" s="120">
        <v>22315</v>
      </c>
      <c r="H1276" s="120">
        <v>16610</v>
      </c>
      <c r="I1276" s="116">
        <f t="shared" si="39"/>
        <v>74.43423706027336</v>
      </c>
      <c r="J1276" s="140" t="s">
        <v>95</v>
      </c>
      <c r="K1276" s="140"/>
    </row>
    <row r="1277" spans="1:11" s="99" customFormat="1" ht="21" customHeight="1">
      <c r="A1277" s="57"/>
      <c r="B1277" s="58"/>
      <c r="C1277" s="75">
        <v>80146</v>
      </c>
      <c r="D1277" s="58"/>
      <c r="E1277" s="60"/>
      <c r="F1277" s="57" t="s">
        <v>47</v>
      </c>
      <c r="G1277" s="235">
        <f>SUM(G1278)</f>
        <v>800</v>
      </c>
      <c r="H1277" s="235">
        <f>SUM(H1278)</f>
        <v>0</v>
      </c>
      <c r="I1277" s="63">
        <f>H1277/G1277*100</f>
        <v>0</v>
      </c>
      <c r="J1277" s="144"/>
      <c r="K1277" s="144"/>
    </row>
    <row r="1278" spans="1:11" s="99" customFormat="1" ht="21" customHeight="1">
      <c r="A1278" s="92"/>
      <c r="B1278" s="95"/>
      <c r="C1278" s="100"/>
      <c r="D1278" s="127">
        <v>4300</v>
      </c>
      <c r="E1278" s="95"/>
      <c r="F1278" s="92" t="s">
        <v>34</v>
      </c>
      <c r="G1278" s="120">
        <v>800</v>
      </c>
      <c r="H1278" s="120">
        <v>0</v>
      </c>
      <c r="I1278" s="116">
        <f>H1278/G1278*100</f>
        <v>0</v>
      </c>
      <c r="J1278" s="140" t="s">
        <v>115</v>
      </c>
      <c r="K1278" s="140"/>
    </row>
    <row r="1279" spans="1:11" s="99" customFormat="1" ht="21" customHeight="1">
      <c r="A1279" s="57"/>
      <c r="B1279" s="58"/>
      <c r="C1279" s="59">
        <v>85401</v>
      </c>
      <c r="D1279" s="58"/>
      <c r="E1279" s="60"/>
      <c r="F1279" s="172" t="s">
        <v>93</v>
      </c>
      <c r="G1279" s="173">
        <f>SUM(G1280:G1284)</f>
        <v>9539</v>
      </c>
      <c r="H1279" s="173">
        <f>SUM(H1280:H1284)</f>
        <v>5226</v>
      </c>
      <c r="I1279" s="79">
        <f aca="true" t="shared" si="41" ref="I1279:I1284">H1279/G1279*100</f>
        <v>54.78561694097914</v>
      </c>
      <c r="J1279" s="103"/>
      <c r="K1279" s="103"/>
    </row>
    <row r="1280" spans="1:11" s="99" customFormat="1" ht="21" customHeight="1">
      <c r="A1280" s="57"/>
      <c r="B1280" s="58"/>
      <c r="C1280" s="134"/>
      <c r="D1280" s="93">
        <v>4010</v>
      </c>
      <c r="E1280" s="95"/>
      <c r="F1280" s="92" t="s">
        <v>405</v>
      </c>
      <c r="G1280" s="120">
        <v>7127</v>
      </c>
      <c r="H1280" s="120">
        <v>3530</v>
      </c>
      <c r="I1280" s="116">
        <f t="shared" si="41"/>
        <v>49.52995650343763</v>
      </c>
      <c r="J1280" s="140" t="s">
        <v>431</v>
      </c>
      <c r="K1280" s="140"/>
    </row>
    <row r="1281" spans="1:11" s="99" customFormat="1" ht="21" customHeight="1">
      <c r="A1281" s="57"/>
      <c r="B1281" s="58"/>
      <c r="C1281" s="126"/>
      <c r="D1281" s="93">
        <v>4040</v>
      </c>
      <c r="E1281" s="95"/>
      <c r="F1281" s="92" t="s">
        <v>23</v>
      </c>
      <c r="G1281" s="120">
        <v>610</v>
      </c>
      <c r="H1281" s="120">
        <v>599</v>
      </c>
      <c r="I1281" s="116">
        <f t="shared" si="41"/>
        <v>98.19672131147541</v>
      </c>
      <c r="J1281" s="140" t="s">
        <v>80</v>
      </c>
      <c r="K1281" s="140"/>
    </row>
    <row r="1282" spans="1:11" s="99" customFormat="1" ht="21" customHeight="1">
      <c r="A1282" s="57"/>
      <c r="B1282" s="58"/>
      <c r="C1282" s="126"/>
      <c r="D1282" s="93">
        <v>4110</v>
      </c>
      <c r="E1282" s="95"/>
      <c r="F1282" s="92" t="s">
        <v>25</v>
      </c>
      <c r="G1282" s="120">
        <v>1292</v>
      </c>
      <c r="H1282" s="120">
        <v>742</v>
      </c>
      <c r="I1282" s="116">
        <f t="shared" si="41"/>
        <v>57.43034055727554</v>
      </c>
      <c r="J1282" s="140" t="s">
        <v>81</v>
      </c>
      <c r="K1282" s="140"/>
    </row>
    <row r="1283" spans="1:11" s="99" customFormat="1" ht="21" customHeight="1">
      <c r="A1283" s="57"/>
      <c r="B1283" s="58"/>
      <c r="C1283" s="209"/>
      <c r="D1283" s="93">
        <v>4120</v>
      </c>
      <c r="E1283" s="95"/>
      <c r="F1283" s="188" t="s">
        <v>26</v>
      </c>
      <c r="G1283" s="234">
        <v>163</v>
      </c>
      <c r="H1283" s="234">
        <v>101</v>
      </c>
      <c r="I1283" s="116">
        <f t="shared" si="41"/>
        <v>61.963190184049076</v>
      </c>
      <c r="J1283" s="140" t="s">
        <v>82</v>
      </c>
      <c r="K1283" s="140"/>
    </row>
    <row r="1284" spans="1:11" s="99" customFormat="1" ht="21" customHeight="1">
      <c r="A1284" s="57"/>
      <c r="B1284" s="58"/>
      <c r="C1284" s="209"/>
      <c r="D1284" s="93">
        <v>4440</v>
      </c>
      <c r="E1284" s="95"/>
      <c r="F1284" s="92" t="s">
        <v>41</v>
      </c>
      <c r="G1284" s="120">
        <v>347</v>
      </c>
      <c r="H1284" s="120">
        <v>254</v>
      </c>
      <c r="I1284" s="97">
        <f t="shared" si="41"/>
        <v>73.19884726224784</v>
      </c>
      <c r="J1284" s="142" t="s">
        <v>95</v>
      </c>
      <c r="K1284" s="142"/>
    </row>
    <row r="1285" spans="1:11" s="99" customFormat="1" ht="21" customHeight="1">
      <c r="A1285" s="57"/>
      <c r="B1285" s="58"/>
      <c r="C1285" s="209"/>
      <c r="D1285" s="93"/>
      <c r="E1285" s="95"/>
      <c r="F1285" s="92"/>
      <c r="G1285" s="120"/>
      <c r="H1285" s="120"/>
      <c r="I1285" s="97"/>
      <c r="J1285" s="162"/>
      <c r="K1285" s="162"/>
    </row>
    <row r="1286" spans="1:11" s="87" customFormat="1" ht="21" customHeight="1">
      <c r="A1286" s="80" t="s">
        <v>476</v>
      </c>
      <c r="B1286" s="80"/>
      <c r="C1286" s="111"/>
      <c r="D1286" s="80"/>
      <c r="E1286" s="112"/>
      <c r="F1286" s="80" t="s">
        <v>477</v>
      </c>
      <c r="G1286" s="113">
        <f>SUM(G1287:G1309)/2</f>
        <v>1591224</v>
      </c>
      <c r="H1286" s="113">
        <f>SUM(H1287:H1309)/2</f>
        <v>866029</v>
      </c>
      <c r="I1286" s="114">
        <f>H1286/G1286*100</f>
        <v>54.42533546502567</v>
      </c>
      <c r="J1286" s="86"/>
      <c r="K1286" s="86"/>
    </row>
    <row r="1287" spans="1:11" s="91" customFormat="1" ht="21" customHeight="1">
      <c r="A1287" s="57"/>
      <c r="B1287" s="58"/>
      <c r="C1287" s="59">
        <v>80101</v>
      </c>
      <c r="D1287" s="58"/>
      <c r="E1287" s="60"/>
      <c r="F1287" s="57" t="s">
        <v>449</v>
      </c>
      <c r="G1287" s="88">
        <f>SUM(G1288:G1301)</f>
        <v>1482501</v>
      </c>
      <c r="H1287" s="88">
        <f>SUM(H1288:H1301)</f>
        <v>818538</v>
      </c>
      <c r="I1287" s="63">
        <f>H1287/G1287*100</f>
        <v>55.21331857449</v>
      </c>
      <c r="J1287" s="90"/>
      <c r="K1287" s="90"/>
    </row>
    <row r="1288" spans="1:11" s="119" customFormat="1" ht="21" customHeight="1">
      <c r="A1288" s="92"/>
      <c r="B1288" s="93"/>
      <c r="C1288" s="134"/>
      <c r="D1288" s="93">
        <v>3020</v>
      </c>
      <c r="E1288" s="95"/>
      <c r="F1288" s="92" t="s">
        <v>19</v>
      </c>
      <c r="G1288" s="120">
        <v>7200</v>
      </c>
      <c r="H1288" s="120">
        <v>0</v>
      </c>
      <c r="I1288" s="116">
        <f>H1288/G1288*100</f>
        <v>0</v>
      </c>
      <c r="J1288" s="140" t="s">
        <v>434</v>
      </c>
      <c r="K1288" s="140"/>
    </row>
    <row r="1289" spans="1:11" s="101" customFormat="1" ht="21" customHeight="1">
      <c r="A1289" s="92"/>
      <c r="B1289" s="95"/>
      <c r="C1289" s="130"/>
      <c r="D1289" s="127">
        <v>4010</v>
      </c>
      <c r="E1289" s="95"/>
      <c r="F1289" s="92" t="s">
        <v>21</v>
      </c>
      <c r="G1289" s="120">
        <v>993083</v>
      </c>
      <c r="H1289" s="120">
        <v>498262</v>
      </c>
      <c r="I1289" s="116">
        <f aca="true" t="shared" si="42" ref="I1289:I1344">H1289/G1289*100</f>
        <v>50.173248358898505</v>
      </c>
      <c r="J1289" s="140" t="s">
        <v>435</v>
      </c>
      <c r="K1289" s="140"/>
    </row>
    <row r="1290" spans="1:11" s="101" customFormat="1" ht="21" customHeight="1">
      <c r="A1290" s="92"/>
      <c r="B1290" s="93"/>
      <c r="C1290" s="130"/>
      <c r="D1290" s="93">
        <v>4040</v>
      </c>
      <c r="E1290" s="95"/>
      <c r="F1290" s="92" t="s">
        <v>23</v>
      </c>
      <c r="G1290" s="120">
        <v>80177</v>
      </c>
      <c r="H1290" s="120">
        <v>77073</v>
      </c>
      <c r="I1290" s="116">
        <f t="shared" si="42"/>
        <v>96.12856554872346</v>
      </c>
      <c r="J1290" s="140" t="s">
        <v>80</v>
      </c>
      <c r="K1290" s="140"/>
    </row>
    <row r="1291" spans="1:11" s="101" customFormat="1" ht="21" customHeight="1">
      <c r="A1291" s="92"/>
      <c r="B1291" s="93"/>
      <c r="C1291" s="130"/>
      <c r="D1291" s="93">
        <v>4110</v>
      </c>
      <c r="E1291" s="95"/>
      <c r="F1291" s="92" t="s">
        <v>25</v>
      </c>
      <c r="G1291" s="120">
        <v>179276</v>
      </c>
      <c r="H1291" s="120">
        <v>96514</v>
      </c>
      <c r="I1291" s="116">
        <f t="shared" si="42"/>
        <v>53.83542693946764</v>
      </c>
      <c r="J1291" s="140" t="s">
        <v>81</v>
      </c>
      <c r="K1291" s="140"/>
    </row>
    <row r="1292" spans="1:11" s="101" customFormat="1" ht="21" customHeight="1">
      <c r="A1292" s="92"/>
      <c r="B1292" s="93"/>
      <c r="C1292" s="130"/>
      <c r="D1292" s="93">
        <v>4120</v>
      </c>
      <c r="E1292" s="95"/>
      <c r="F1292" s="92" t="s">
        <v>26</v>
      </c>
      <c r="G1292" s="120">
        <v>22544</v>
      </c>
      <c r="H1292" s="120">
        <v>13246</v>
      </c>
      <c r="I1292" s="116">
        <f t="shared" si="42"/>
        <v>58.75621007806955</v>
      </c>
      <c r="J1292" s="140" t="s">
        <v>82</v>
      </c>
      <c r="K1292" s="140"/>
    </row>
    <row r="1293" spans="1:11" s="99" customFormat="1" ht="21" customHeight="1">
      <c r="A1293" s="92"/>
      <c r="B1293" s="93"/>
      <c r="C1293" s="130"/>
      <c r="D1293" s="93">
        <v>4210</v>
      </c>
      <c r="E1293" s="95"/>
      <c r="F1293" s="92" t="s">
        <v>27</v>
      </c>
      <c r="G1293" s="120">
        <v>21800</v>
      </c>
      <c r="H1293" s="120">
        <v>9306</v>
      </c>
      <c r="I1293" s="116">
        <f t="shared" si="42"/>
        <v>42.68807339449541</v>
      </c>
      <c r="J1293" s="140" t="s">
        <v>478</v>
      </c>
      <c r="K1293" s="140"/>
    </row>
    <row r="1294" spans="1:11" s="99" customFormat="1" ht="21" customHeight="1">
      <c r="A1294" s="92"/>
      <c r="B1294" s="93"/>
      <c r="C1294" s="130"/>
      <c r="D1294" s="93">
        <v>4240</v>
      </c>
      <c r="E1294" s="95"/>
      <c r="F1294" s="92" t="s">
        <v>29</v>
      </c>
      <c r="G1294" s="120">
        <v>4325</v>
      </c>
      <c r="H1294" s="120">
        <v>955</v>
      </c>
      <c r="I1294" s="116">
        <f t="shared" si="42"/>
        <v>22.08092485549133</v>
      </c>
      <c r="J1294" s="140" t="s">
        <v>479</v>
      </c>
      <c r="K1294" s="140"/>
    </row>
    <row r="1295" spans="1:11" s="99" customFormat="1" ht="21" customHeight="1">
      <c r="A1295" s="92"/>
      <c r="B1295" s="93"/>
      <c r="C1295" s="130"/>
      <c r="D1295" s="93">
        <v>4260</v>
      </c>
      <c r="E1295" s="95"/>
      <c r="F1295" s="92" t="s">
        <v>31</v>
      </c>
      <c r="G1295" s="120">
        <v>80000</v>
      </c>
      <c r="H1295" s="120">
        <v>65404</v>
      </c>
      <c r="I1295" s="116">
        <f t="shared" si="42"/>
        <v>81.755</v>
      </c>
      <c r="J1295" s="141" t="s">
        <v>119</v>
      </c>
      <c r="K1295" s="141"/>
    </row>
    <row r="1296" spans="1:11" s="99" customFormat="1" ht="21" customHeight="1">
      <c r="A1296" s="92"/>
      <c r="B1296" s="93"/>
      <c r="C1296" s="130"/>
      <c r="D1296" s="93">
        <v>4270</v>
      </c>
      <c r="E1296" s="95"/>
      <c r="F1296" s="92" t="s">
        <v>32</v>
      </c>
      <c r="G1296" s="120">
        <v>7750</v>
      </c>
      <c r="H1296" s="120">
        <v>1351</v>
      </c>
      <c r="I1296" s="97">
        <f t="shared" si="42"/>
        <v>17.43225806451613</v>
      </c>
      <c r="J1296" s="140" t="s">
        <v>472</v>
      </c>
      <c r="K1296" s="140"/>
    </row>
    <row r="1297" spans="1:11" s="99" customFormat="1" ht="21" customHeight="1">
      <c r="A1297" s="92"/>
      <c r="B1297" s="93"/>
      <c r="C1297" s="130"/>
      <c r="D1297" s="93">
        <v>4300</v>
      </c>
      <c r="E1297" s="95"/>
      <c r="F1297" s="92" t="s">
        <v>34</v>
      </c>
      <c r="G1297" s="120">
        <v>23468</v>
      </c>
      <c r="H1297" s="120">
        <v>10638</v>
      </c>
      <c r="I1297" s="97">
        <f t="shared" si="42"/>
        <v>45.32981080620419</v>
      </c>
      <c r="J1297" s="142" t="s">
        <v>423</v>
      </c>
      <c r="K1297" s="142"/>
    </row>
    <row r="1298" spans="1:11" s="99" customFormat="1" ht="21" customHeight="1">
      <c r="A1298" s="92"/>
      <c r="B1298" s="93"/>
      <c r="C1298" s="130"/>
      <c r="D1298" s="93">
        <v>4410</v>
      </c>
      <c r="E1298" s="95"/>
      <c r="F1298" s="92" t="s">
        <v>36</v>
      </c>
      <c r="G1298" s="120">
        <v>540</v>
      </c>
      <c r="H1298" s="120">
        <v>0</v>
      </c>
      <c r="I1298" s="116">
        <f t="shared" si="42"/>
        <v>0</v>
      </c>
      <c r="J1298" s="140" t="s">
        <v>90</v>
      </c>
      <c r="K1298" s="140"/>
    </row>
    <row r="1299" spans="1:11" s="99" customFormat="1" ht="21" customHeight="1">
      <c r="A1299" s="92"/>
      <c r="B1299" s="93"/>
      <c r="C1299" s="130"/>
      <c r="D1299" s="93">
        <v>4430</v>
      </c>
      <c r="E1299" s="95"/>
      <c r="F1299" s="92" t="s">
        <v>39</v>
      </c>
      <c r="G1299" s="120">
        <v>1040</v>
      </c>
      <c r="H1299" s="120">
        <v>0</v>
      </c>
      <c r="I1299" s="116">
        <f t="shared" si="42"/>
        <v>0</v>
      </c>
      <c r="J1299" s="140" t="s">
        <v>424</v>
      </c>
      <c r="K1299" s="140"/>
    </row>
    <row r="1300" spans="1:11" s="99" customFormat="1" ht="21" customHeight="1">
      <c r="A1300" s="92"/>
      <c r="B1300" s="93"/>
      <c r="C1300" s="130"/>
      <c r="D1300" s="93">
        <v>4440</v>
      </c>
      <c r="E1300" s="95"/>
      <c r="F1300" s="92" t="s">
        <v>41</v>
      </c>
      <c r="G1300" s="234">
        <v>61194</v>
      </c>
      <c r="H1300" s="234">
        <v>45731</v>
      </c>
      <c r="I1300" s="116">
        <f t="shared" si="42"/>
        <v>74.73118279569893</v>
      </c>
      <c r="J1300" s="140" t="s">
        <v>95</v>
      </c>
      <c r="K1300" s="140"/>
    </row>
    <row r="1301" spans="1:11" s="99" customFormat="1" ht="21" customHeight="1">
      <c r="A1301" s="92"/>
      <c r="B1301" s="93"/>
      <c r="C1301" s="102"/>
      <c r="D1301" s="93">
        <v>4480</v>
      </c>
      <c r="E1301" s="95"/>
      <c r="F1301" s="92" t="s">
        <v>43</v>
      </c>
      <c r="G1301" s="234">
        <v>104</v>
      </c>
      <c r="H1301" s="234">
        <v>58</v>
      </c>
      <c r="I1301" s="116">
        <f t="shared" si="42"/>
        <v>55.769230769230774</v>
      </c>
      <c r="J1301" s="140" t="s">
        <v>425</v>
      </c>
      <c r="K1301" s="140"/>
    </row>
    <row r="1302" spans="1:11" s="99" customFormat="1" ht="21" customHeight="1">
      <c r="A1302" s="57"/>
      <c r="B1302" s="58"/>
      <c r="C1302" s="75">
        <v>80146</v>
      </c>
      <c r="D1302" s="58"/>
      <c r="E1302" s="60"/>
      <c r="F1302" s="57" t="s">
        <v>47</v>
      </c>
      <c r="G1302" s="235">
        <f>SUM(G1303)</f>
        <v>3700</v>
      </c>
      <c r="H1302" s="235">
        <f>SUM(H1303)</f>
        <v>0</v>
      </c>
      <c r="I1302" s="63">
        <f>H1302/G1302*100</f>
        <v>0</v>
      </c>
      <c r="J1302" s="144"/>
      <c r="K1302" s="144"/>
    </row>
    <row r="1303" spans="1:11" s="99" customFormat="1" ht="21" customHeight="1">
      <c r="A1303" s="92"/>
      <c r="B1303" s="95"/>
      <c r="C1303" s="100"/>
      <c r="D1303" s="127">
        <v>4300</v>
      </c>
      <c r="E1303" s="95"/>
      <c r="F1303" s="92" t="s">
        <v>34</v>
      </c>
      <c r="G1303" s="120">
        <v>3700</v>
      </c>
      <c r="H1303" s="120">
        <v>0</v>
      </c>
      <c r="I1303" s="116">
        <f>H1303/G1303*100</f>
        <v>0</v>
      </c>
      <c r="J1303" s="140" t="s">
        <v>115</v>
      </c>
      <c r="K1303" s="140"/>
    </row>
    <row r="1304" spans="1:11" s="99" customFormat="1" ht="21" customHeight="1">
      <c r="A1304" s="57"/>
      <c r="B1304" s="58"/>
      <c r="C1304" s="59">
        <v>85401</v>
      </c>
      <c r="D1304" s="58"/>
      <c r="E1304" s="60"/>
      <c r="F1304" s="57" t="s">
        <v>93</v>
      </c>
      <c r="G1304" s="88">
        <f>SUM(G1305:G1309)</f>
        <v>105023</v>
      </c>
      <c r="H1304" s="88">
        <f>SUM(H1305:H1309)</f>
        <v>47491</v>
      </c>
      <c r="I1304" s="63">
        <f>H1304/G1304*100</f>
        <v>45.219618559744056</v>
      </c>
      <c r="J1304" s="103"/>
      <c r="K1304" s="103"/>
    </row>
    <row r="1305" spans="1:11" s="99" customFormat="1" ht="21" customHeight="1">
      <c r="A1305" s="92"/>
      <c r="B1305" s="93"/>
      <c r="C1305" s="94"/>
      <c r="D1305" s="93">
        <v>4010</v>
      </c>
      <c r="E1305" s="95"/>
      <c r="F1305" s="92" t="s">
        <v>21</v>
      </c>
      <c r="G1305" s="120">
        <v>79854</v>
      </c>
      <c r="H1305" s="120">
        <v>33421</v>
      </c>
      <c r="I1305" s="116">
        <f t="shared" si="42"/>
        <v>41.8526310516693</v>
      </c>
      <c r="J1305" s="140" t="s">
        <v>480</v>
      </c>
      <c r="K1305" s="140"/>
    </row>
    <row r="1306" spans="1:11" s="99" customFormat="1" ht="21" customHeight="1">
      <c r="A1306" s="92"/>
      <c r="B1306" s="93"/>
      <c r="C1306" s="100"/>
      <c r="D1306" s="93">
        <v>4040</v>
      </c>
      <c r="E1306" s="95"/>
      <c r="F1306" s="92" t="s">
        <v>23</v>
      </c>
      <c r="G1306" s="120">
        <v>4341</v>
      </c>
      <c r="H1306" s="120">
        <v>3097</v>
      </c>
      <c r="I1306" s="116">
        <f>H1306/G1306*100</f>
        <v>71.34300852338171</v>
      </c>
      <c r="J1306" s="140" t="s">
        <v>80</v>
      </c>
      <c r="K1306" s="140"/>
    </row>
    <row r="1307" spans="1:11" s="99" customFormat="1" ht="21" customHeight="1">
      <c r="A1307" s="92"/>
      <c r="B1307" s="93"/>
      <c r="C1307" s="100"/>
      <c r="D1307" s="93">
        <v>4110</v>
      </c>
      <c r="E1307" s="95"/>
      <c r="F1307" s="92" t="s">
        <v>25</v>
      </c>
      <c r="G1307" s="120">
        <v>14061</v>
      </c>
      <c r="H1307" s="120">
        <v>6392</v>
      </c>
      <c r="I1307" s="116">
        <f>H1307/G1307*100</f>
        <v>45.4590711898158</v>
      </c>
      <c r="J1307" s="140" t="s">
        <v>81</v>
      </c>
      <c r="K1307" s="140"/>
    </row>
    <row r="1308" spans="1:11" s="99" customFormat="1" ht="21" customHeight="1">
      <c r="A1308" s="92"/>
      <c r="B1308" s="93"/>
      <c r="C1308" s="100"/>
      <c r="D1308" s="93">
        <v>4120</v>
      </c>
      <c r="E1308" s="95"/>
      <c r="F1308" s="92" t="s">
        <v>26</v>
      </c>
      <c r="G1308" s="120">
        <v>1768</v>
      </c>
      <c r="H1308" s="120">
        <v>871</v>
      </c>
      <c r="I1308" s="116">
        <f>H1308/G1308*100</f>
        <v>49.26470588235294</v>
      </c>
      <c r="J1308" s="140" t="s">
        <v>82</v>
      </c>
      <c r="K1308" s="140"/>
    </row>
    <row r="1309" spans="1:11" s="99" customFormat="1" ht="21" customHeight="1">
      <c r="A1309" s="92"/>
      <c r="B1309" s="93"/>
      <c r="C1309" s="102"/>
      <c r="D1309" s="93">
        <v>4440</v>
      </c>
      <c r="E1309" s="95"/>
      <c r="F1309" s="92" t="s">
        <v>41</v>
      </c>
      <c r="G1309" s="120">
        <v>4999</v>
      </c>
      <c r="H1309" s="120">
        <v>3710</v>
      </c>
      <c r="I1309" s="116">
        <f>H1309/G1309*100</f>
        <v>74.21484296859371</v>
      </c>
      <c r="J1309" s="142" t="s">
        <v>95</v>
      </c>
      <c r="K1309" s="142"/>
    </row>
    <row r="1310" spans="1:11" s="11" customFormat="1" ht="21" customHeight="1">
      <c r="A1310" s="106"/>
      <c r="B1310" s="106"/>
      <c r="C1310" s="107"/>
      <c r="D1310" s="106"/>
      <c r="E1310" s="108"/>
      <c r="F1310" s="106"/>
      <c r="G1310" s="109"/>
      <c r="H1310" s="109"/>
      <c r="I1310" s="63"/>
      <c r="J1310" s="110"/>
      <c r="K1310" s="110"/>
    </row>
    <row r="1311" spans="1:11" s="87" customFormat="1" ht="21" customHeight="1">
      <c r="A1311" s="80" t="s">
        <v>481</v>
      </c>
      <c r="B1311" s="80"/>
      <c r="C1311" s="111"/>
      <c r="D1311" s="80"/>
      <c r="E1311" s="112"/>
      <c r="F1311" s="80" t="s">
        <v>482</v>
      </c>
      <c r="G1311" s="113">
        <f>SUM(G1312:G1335)/2</f>
        <v>897533</v>
      </c>
      <c r="H1311" s="113">
        <f>SUM(H1312:H1335)/2</f>
        <v>442830</v>
      </c>
      <c r="I1311" s="114">
        <f>H1311/G1311*100</f>
        <v>49.33857585180712</v>
      </c>
      <c r="J1311" s="86"/>
      <c r="K1311" s="86"/>
    </row>
    <row r="1312" spans="1:11" s="91" customFormat="1" ht="21" customHeight="1">
      <c r="A1312" s="57"/>
      <c r="B1312" s="58"/>
      <c r="C1312" s="59">
        <v>80101</v>
      </c>
      <c r="D1312" s="58"/>
      <c r="E1312" s="60"/>
      <c r="F1312" s="57" t="s">
        <v>251</v>
      </c>
      <c r="G1312" s="88">
        <f>SUM(G1313:G1327)</f>
        <v>859662</v>
      </c>
      <c r="H1312" s="88">
        <f>SUM(H1313:H1327)</f>
        <v>424862</v>
      </c>
      <c r="I1312" s="63">
        <f>H1312/G1312*100</f>
        <v>49.42198212785955</v>
      </c>
      <c r="J1312" s="90"/>
      <c r="K1312" s="90"/>
    </row>
    <row r="1313" spans="1:11" s="119" customFormat="1" ht="21" customHeight="1">
      <c r="A1313" s="92"/>
      <c r="B1313" s="93"/>
      <c r="C1313" s="134"/>
      <c r="D1313" s="93">
        <v>3020</v>
      </c>
      <c r="E1313" s="95"/>
      <c r="F1313" s="92" t="s">
        <v>19</v>
      </c>
      <c r="G1313" s="120">
        <v>2300</v>
      </c>
      <c r="H1313" s="120">
        <v>0</v>
      </c>
      <c r="I1313" s="116">
        <f>H1313/G1313*100</f>
        <v>0</v>
      </c>
      <c r="J1313" s="140" t="s">
        <v>434</v>
      </c>
      <c r="K1313" s="140"/>
    </row>
    <row r="1314" spans="1:11" s="99" customFormat="1" ht="21" customHeight="1">
      <c r="A1314" s="92"/>
      <c r="B1314" s="95"/>
      <c r="C1314" s="100"/>
      <c r="D1314" s="127">
        <v>4010</v>
      </c>
      <c r="E1314" s="95"/>
      <c r="F1314" s="92" t="s">
        <v>21</v>
      </c>
      <c r="G1314" s="120">
        <v>594527</v>
      </c>
      <c r="H1314" s="120">
        <v>269723</v>
      </c>
      <c r="I1314" s="97">
        <f t="shared" si="42"/>
        <v>45.36766202376006</v>
      </c>
      <c r="J1314" s="140" t="s">
        <v>435</v>
      </c>
      <c r="K1314" s="140"/>
    </row>
    <row r="1315" spans="1:11" s="99" customFormat="1" ht="21" customHeight="1">
      <c r="A1315" s="92"/>
      <c r="B1315" s="95"/>
      <c r="C1315" s="100"/>
      <c r="D1315" s="127">
        <v>4040</v>
      </c>
      <c r="E1315" s="95"/>
      <c r="F1315" s="92" t="s">
        <v>23</v>
      </c>
      <c r="G1315" s="120">
        <v>43038</v>
      </c>
      <c r="H1315" s="120">
        <v>43038</v>
      </c>
      <c r="I1315" s="116">
        <f t="shared" si="42"/>
        <v>100</v>
      </c>
      <c r="J1315" s="140" t="s">
        <v>80</v>
      </c>
      <c r="K1315" s="140"/>
    </row>
    <row r="1316" spans="1:11" s="99" customFormat="1" ht="21" customHeight="1">
      <c r="A1316" s="92"/>
      <c r="B1316" s="95"/>
      <c r="C1316" s="100"/>
      <c r="D1316" s="127">
        <v>4110</v>
      </c>
      <c r="E1316" s="95"/>
      <c r="F1316" s="92" t="s">
        <v>25</v>
      </c>
      <c r="G1316" s="120">
        <v>106891</v>
      </c>
      <c r="H1316" s="120">
        <v>53176</v>
      </c>
      <c r="I1316" s="97">
        <f t="shared" si="42"/>
        <v>49.747874002488516</v>
      </c>
      <c r="J1316" s="140" t="s">
        <v>81</v>
      </c>
      <c r="K1316" s="140"/>
    </row>
    <row r="1317" spans="1:11" s="99" customFormat="1" ht="21" customHeight="1">
      <c r="A1317" s="92"/>
      <c r="B1317" s="95"/>
      <c r="C1317" s="100"/>
      <c r="D1317" s="127">
        <v>4120</v>
      </c>
      <c r="E1317" s="95"/>
      <c r="F1317" s="92" t="s">
        <v>26</v>
      </c>
      <c r="G1317" s="120">
        <v>13441</v>
      </c>
      <c r="H1317" s="120">
        <v>7478</v>
      </c>
      <c r="I1317" s="116">
        <f t="shared" si="42"/>
        <v>55.63574138828956</v>
      </c>
      <c r="J1317" s="140" t="s">
        <v>82</v>
      </c>
      <c r="K1317" s="140"/>
    </row>
    <row r="1318" spans="1:11" s="99" customFormat="1" ht="21" customHeight="1">
      <c r="A1318" s="92"/>
      <c r="B1318" s="95"/>
      <c r="C1318" s="100"/>
      <c r="D1318" s="127">
        <v>4140</v>
      </c>
      <c r="E1318" s="95"/>
      <c r="F1318" s="92" t="s">
        <v>83</v>
      </c>
      <c r="G1318" s="120">
        <v>2100</v>
      </c>
      <c r="H1318" s="120">
        <v>0</v>
      </c>
      <c r="I1318" s="116">
        <f t="shared" si="42"/>
        <v>0</v>
      </c>
      <c r="J1318" s="140" t="s">
        <v>84</v>
      </c>
      <c r="K1318" s="140"/>
    </row>
    <row r="1319" spans="1:11" s="99" customFormat="1" ht="21" customHeight="1">
      <c r="A1319" s="92"/>
      <c r="B1319" s="93"/>
      <c r="C1319" s="100"/>
      <c r="D1319" s="93">
        <v>4210</v>
      </c>
      <c r="E1319" s="95"/>
      <c r="F1319" s="92" t="s">
        <v>27</v>
      </c>
      <c r="G1319" s="120">
        <v>27700</v>
      </c>
      <c r="H1319" s="120">
        <v>9439</v>
      </c>
      <c r="I1319" s="116">
        <f t="shared" si="42"/>
        <v>34.07581227436823</v>
      </c>
      <c r="J1319" s="140" t="s">
        <v>341</v>
      </c>
      <c r="K1319" s="140"/>
    </row>
    <row r="1320" spans="1:11" s="99" customFormat="1" ht="21" customHeight="1">
      <c r="A1320" s="92"/>
      <c r="B1320" s="93"/>
      <c r="C1320" s="100"/>
      <c r="D1320" s="93">
        <v>4240</v>
      </c>
      <c r="E1320" s="95"/>
      <c r="F1320" s="92" t="s">
        <v>29</v>
      </c>
      <c r="G1320" s="120">
        <v>4601</v>
      </c>
      <c r="H1320" s="120">
        <v>1074</v>
      </c>
      <c r="I1320" s="116">
        <f t="shared" si="42"/>
        <v>23.3427515757444</v>
      </c>
      <c r="J1320" s="140" t="s">
        <v>479</v>
      </c>
      <c r="K1320" s="140"/>
    </row>
    <row r="1321" spans="1:11" s="99" customFormat="1" ht="21" customHeight="1">
      <c r="A1321" s="92"/>
      <c r="B1321" s="93"/>
      <c r="C1321" s="100"/>
      <c r="D1321" s="93">
        <v>4260</v>
      </c>
      <c r="E1321" s="95"/>
      <c r="F1321" s="92" t="s">
        <v>31</v>
      </c>
      <c r="G1321" s="120">
        <v>9068</v>
      </c>
      <c r="H1321" s="120">
        <v>5371</v>
      </c>
      <c r="I1321" s="116">
        <f t="shared" si="42"/>
        <v>59.230260255844726</v>
      </c>
      <c r="J1321" s="141" t="s">
        <v>330</v>
      </c>
      <c r="K1321" s="141"/>
    </row>
    <row r="1322" spans="1:11" s="99" customFormat="1" ht="21" customHeight="1">
      <c r="A1322" s="92"/>
      <c r="B1322" s="93"/>
      <c r="C1322" s="100"/>
      <c r="D1322" s="93">
        <v>4270</v>
      </c>
      <c r="E1322" s="95"/>
      <c r="F1322" s="92" t="s">
        <v>32</v>
      </c>
      <c r="G1322" s="120">
        <v>5940</v>
      </c>
      <c r="H1322" s="120">
        <v>1760</v>
      </c>
      <c r="I1322" s="116">
        <f t="shared" si="42"/>
        <v>29.629629629629626</v>
      </c>
      <c r="J1322" s="140" t="s">
        <v>472</v>
      </c>
      <c r="K1322" s="140"/>
    </row>
    <row r="1323" spans="1:11" s="99" customFormat="1" ht="21" customHeight="1">
      <c r="A1323" s="92"/>
      <c r="B1323" s="93"/>
      <c r="C1323" s="100"/>
      <c r="D1323" s="93">
        <v>4300</v>
      </c>
      <c r="E1323" s="95"/>
      <c r="F1323" s="92" t="s">
        <v>34</v>
      </c>
      <c r="G1323" s="120">
        <v>11593</v>
      </c>
      <c r="H1323" s="120">
        <v>6064</v>
      </c>
      <c r="I1323" s="116">
        <f t="shared" si="42"/>
        <v>52.30742689554041</v>
      </c>
      <c r="J1323" s="140" t="s">
        <v>423</v>
      </c>
      <c r="K1323" s="140"/>
    </row>
    <row r="1324" spans="1:11" s="99" customFormat="1" ht="21" customHeight="1">
      <c r="A1324" s="92"/>
      <c r="B1324" s="93"/>
      <c r="C1324" s="100"/>
      <c r="D1324" s="93">
        <v>4410</v>
      </c>
      <c r="E1324" s="95"/>
      <c r="F1324" s="92" t="s">
        <v>36</v>
      </c>
      <c r="G1324" s="120">
        <v>640</v>
      </c>
      <c r="H1324" s="120">
        <v>0</v>
      </c>
      <c r="I1324" s="116">
        <f t="shared" si="42"/>
        <v>0</v>
      </c>
      <c r="J1324" s="140" t="s">
        <v>90</v>
      </c>
      <c r="K1324" s="140"/>
    </row>
    <row r="1325" spans="1:11" s="99" customFormat="1" ht="21" customHeight="1">
      <c r="A1325" s="92"/>
      <c r="B1325" s="93"/>
      <c r="C1325" s="100"/>
      <c r="D1325" s="93">
        <v>4430</v>
      </c>
      <c r="E1325" s="95"/>
      <c r="F1325" s="92" t="s">
        <v>39</v>
      </c>
      <c r="G1325" s="120">
        <v>675</v>
      </c>
      <c r="H1325" s="120">
        <v>0</v>
      </c>
      <c r="I1325" s="116">
        <f t="shared" si="42"/>
        <v>0</v>
      </c>
      <c r="J1325" s="140" t="s">
        <v>424</v>
      </c>
      <c r="K1325" s="140"/>
    </row>
    <row r="1326" spans="1:11" s="99" customFormat="1" ht="21" customHeight="1">
      <c r="A1326" s="92"/>
      <c r="B1326" s="93"/>
      <c r="C1326" s="102"/>
      <c r="D1326" s="93">
        <v>4440</v>
      </c>
      <c r="E1326" s="95"/>
      <c r="F1326" s="92" t="s">
        <v>41</v>
      </c>
      <c r="G1326" s="120">
        <v>37090</v>
      </c>
      <c r="H1326" s="120">
        <v>27682</v>
      </c>
      <c r="I1326" s="97">
        <f t="shared" si="42"/>
        <v>74.63467241844162</v>
      </c>
      <c r="J1326" s="140" t="s">
        <v>95</v>
      </c>
      <c r="K1326" s="140"/>
    </row>
    <row r="1327" spans="1:11" s="99" customFormat="1" ht="21" customHeight="1">
      <c r="A1327" s="92"/>
      <c r="B1327" s="93"/>
      <c r="C1327" s="102"/>
      <c r="D1327" s="93">
        <v>4480</v>
      </c>
      <c r="E1327" s="95"/>
      <c r="F1327" s="92" t="s">
        <v>43</v>
      </c>
      <c r="G1327" s="234">
        <v>58</v>
      </c>
      <c r="H1327" s="234">
        <v>57</v>
      </c>
      <c r="I1327" s="116">
        <f>H1327/G1327*100</f>
        <v>98.27586206896551</v>
      </c>
      <c r="J1327" s="140" t="s">
        <v>425</v>
      </c>
      <c r="K1327" s="140"/>
    </row>
    <row r="1328" spans="1:11" s="99" customFormat="1" ht="21" customHeight="1">
      <c r="A1328" s="57"/>
      <c r="B1328" s="58"/>
      <c r="C1328" s="75">
        <v>80146</v>
      </c>
      <c r="D1328" s="58"/>
      <c r="E1328" s="60"/>
      <c r="F1328" s="57" t="s">
        <v>47</v>
      </c>
      <c r="G1328" s="235">
        <f>SUM(G1329)</f>
        <v>1500</v>
      </c>
      <c r="H1328" s="235">
        <f>SUM(H1329)</f>
        <v>0</v>
      </c>
      <c r="I1328" s="63">
        <f>H1328/G1328*100</f>
        <v>0</v>
      </c>
      <c r="J1328" s="144"/>
      <c r="K1328" s="144"/>
    </row>
    <row r="1329" spans="1:11" s="99" customFormat="1" ht="21" customHeight="1">
      <c r="A1329" s="92"/>
      <c r="B1329" s="95"/>
      <c r="C1329" s="100"/>
      <c r="D1329" s="127">
        <v>4300</v>
      </c>
      <c r="E1329" s="95"/>
      <c r="F1329" s="92" t="s">
        <v>34</v>
      </c>
      <c r="G1329" s="120">
        <v>1500</v>
      </c>
      <c r="H1329" s="120">
        <v>0</v>
      </c>
      <c r="I1329" s="97">
        <f>H1329/G1329*100</f>
        <v>0</v>
      </c>
      <c r="J1329" s="140" t="s">
        <v>115</v>
      </c>
      <c r="K1329" s="140"/>
    </row>
    <row r="1330" spans="1:11" s="99" customFormat="1" ht="21" customHeight="1">
      <c r="A1330" s="57"/>
      <c r="B1330" s="58"/>
      <c r="C1330" s="59">
        <v>85401</v>
      </c>
      <c r="D1330" s="58"/>
      <c r="E1330" s="60"/>
      <c r="F1330" s="172" t="s">
        <v>93</v>
      </c>
      <c r="G1330" s="173">
        <f>SUM(G1331:G1335)</f>
        <v>36371</v>
      </c>
      <c r="H1330" s="173">
        <f>SUM(H1331:H1335)</f>
        <v>17968</v>
      </c>
      <c r="I1330" s="79">
        <f>H1330/G1330*100</f>
        <v>49.4019960957906</v>
      </c>
      <c r="J1330" s="103"/>
      <c r="K1330" s="103"/>
    </row>
    <row r="1331" spans="1:11" s="99" customFormat="1" ht="21" customHeight="1">
      <c r="A1331" s="92"/>
      <c r="B1331" s="93"/>
      <c r="C1331" s="94"/>
      <c r="D1331" s="93">
        <v>4010</v>
      </c>
      <c r="E1331" s="95"/>
      <c r="F1331" s="92" t="s">
        <v>21</v>
      </c>
      <c r="G1331" s="120">
        <v>27131</v>
      </c>
      <c r="H1331" s="120">
        <v>12161</v>
      </c>
      <c r="I1331" s="116">
        <f t="shared" si="42"/>
        <v>44.823264899929974</v>
      </c>
      <c r="J1331" s="140" t="s">
        <v>180</v>
      </c>
      <c r="K1331" s="140"/>
    </row>
    <row r="1332" spans="1:11" s="99" customFormat="1" ht="21" customHeight="1">
      <c r="A1332" s="92"/>
      <c r="B1332" s="93"/>
      <c r="C1332" s="100"/>
      <c r="D1332" s="93">
        <v>4040</v>
      </c>
      <c r="E1332" s="95"/>
      <c r="F1332" s="92" t="s">
        <v>23</v>
      </c>
      <c r="G1332" s="120">
        <v>1997</v>
      </c>
      <c r="H1332" s="120">
        <v>1733</v>
      </c>
      <c r="I1332" s="116">
        <f t="shared" si="42"/>
        <v>86.78017025538307</v>
      </c>
      <c r="J1332" s="140" t="s">
        <v>80</v>
      </c>
      <c r="K1332" s="140"/>
    </row>
    <row r="1333" spans="1:11" s="99" customFormat="1" ht="21" customHeight="1">
      <c r="A1333" s="92"/>
      <c r="B1333" s="93"/>
      <c r="C1333" s="100"/>
      <c r="D1333" s="93">
        <v>4110</v>
      </c>
      <c r="E1333" s="95"/>
      <c r="F1333" s="92" t="s">
        <v>25</v>
      </c>
      <c r="G1333" s="120">
        <v>4864</v>
      </c>
      <c r="H1333" s="120">
        <v>2419</v>
      </c>
      <c r="I1333" s="116">
        <f t="shared" si="42"/>
        <v>49.73273026315789</v>
      </c>
      <c r="J1333" s="140" t="s">
        <v>81</v>
      </c>
      <c r="K1333" s="140"/>
    </row>
    <row r="1334" spans="1:11" s="99" customFormat="1" ht="21" customHeight="1">
      <c r="A1334" s="92"/>
      <c r="B1334" s="93"/>
      <c r="C1334" s="100"/>
      <c r="D1334" s="93">
        <v>4120</v>
      </c>
      <c r="E1334" s="95"/>
      <c r="F1334" s="92" t="s">
        <v>26</v>
      </c>
      <c r="G1334" s="120">
        <v>612</v>
      </c>
      <c r="H1334" s="120">
        <v>330</v>
      </c>
      <c r="I1334" s="116">
        <f t="shared" si="42"/>
        <v>53.92156862745098</v>
      </c>
      <c r="J1334" s="140" t="s">
        <v>82</v>
      </c>
      <c r="K1334" s="140"/>
    </row>
    <row r="1335" spans="1:11" s="99" customFormat="1" ht="21" customHeight="1">
      <c r="A1335" s="92"/>
      <c r="B1335" s="93"/>
      <c r="C1335" s="102"/>
      <c r="D1335" s="93">
        <v>4440</v>
      </c>
      <c r="E1335" s="95"/>
      <c r="F1335" s="92" t="s">
        <v>41</v>
      </c>
      <c r="G1335" s="120">
        <v>1767</v>
      </c>
      <c r="H1335" s="120">
        <v>1325</v>
      </c>
      <c r="I1335" s="116">
        <f t="shared" si="42"/>
        <v>74.98585172608941</v>
      </c>
      <c r="J1335" s="142" t="s">
        <v>95</v>
      </c>
      <c r="K1335" s="142"/>
    </row>
    <row r="1336" spans="1:11" s="11" customFormat="1" ht="21" customHeight="1">
      <c r="A1336" s="106"/>
      <c r="B1336" s="106"/>
      <c r="C1336" s="107"/>
      <c r="D1336" s="106"/>
      <c r="E1336" s="108"/>
      <c r="F1336" s="106"/>
      <c r="G1336" s="109"/>
      <c r="H1336" s="109"/>
      <c r="I1336" s="63"/>
      <c r="J1336" s="110"/>
      <c r="K1336" s="110"/>
    </row>
    <row r="1337" spans="1:11" s="87" customFormat="1" ht="21" customHeight="1">
      <c r="A1337" s="80" t="s">
        <v>483</v>
      </c>
      <c r="B1337" s="80"/>
      <c r="C1337" s="111"/>
      <c r="D1337" s="80"/>
      <c r="E1337" s="112"/>
      <c r="F1337" s="80" t="s">
        <v>484</v>
      </c>
      <c r="G1337" s="113">
        <f>SUM(G1338:G1353)/2</f>
        <v>813323</v>
      </c>
      <c r="H1337" s="113">
        <f>SUM(H1338:H1353)/2</f>
        <v>435108</v>
      </c>
      <c r="I1337" s="114">
        <f>H1337/G1337*100</f>
        <v>53.497564928079</v>
      </c>
      <c r="J1337" s="86"/>
      <c r="K1337" s="86"/>
    </row>
    <row r="1338" spans="1:11" s="91" customFormat="1" ht="21" customHeight="1">
      <c r="A1338" s="57"/>
      <c r="B1338" s="58"/>
      <c r="C1338" s="59">
        <v>80101</v>
      </c>
      <c r="D1338" s="58"/>
      <c r="E1338" s="60"/>
      <c r="F1338" s="57" t="s">
        <v>251</v>
      </c>
      <c r="G1338" s="88">
        <f>SUM(G1339:G1351)</f>
        <v>811523</v>
      </c>
      <c r="H1338" s="88">
        <f>SUM(H1339:H1351)</f>
        <v>435108</v>
      </c>
      <c r="I1338" s="63">
        <f>H1338/G1338*100</f>
        <v>53.61622529490846</v>
      </c>
      <c r="J1338" s="64"/>
      <c r="K1338" s="64"/>
    </row>
    <row r="1339" spans="1:11" s="119" customFormat="1" ht="21" customHeight="1">
      <c r="A1339" s="92"/>
      <c r="B1339" s="93"/>
      <c r="C1339" s="134"/>
      <c r="D1339" s="93">
        <v>3020</v>
      </c>
      <c r="E1339" s="95"/>
      <c r="F1339" s="92" t="s">
        <v>19</v>
      </c>
      <c r="G1339" s="120">
        <v>2700</v>
      </c>
      <c r="H1339" s="120">
        <v>0</v>
      </c>
      <c r="I1339" s="116">
        <f>H1339/G1339*100</f>
        <v>0</v>
      </c>
      <c r="J1339" s="140" t="s">
        <v>434</v>
      </c>
      <c r="K1339" s="140"/>
    </row>
    <row r="1340" spans="1:11" s="99" customFormat="1" ht="21" customHeight="1">
      <c r="A1340" s="92"/>
      <c r="B1340" s="93"/>
      <c r="C1340" s="94"/>
      <c r="D1340" s="93">
        <v>4010</v>
      </c>
      <c r="E1340" s="95"/>
      <c r="F1340" s="92" t="s">
        <v>21</v>
      </c>
      <c r="G1340" s="120">
        <v>516797</v>
      </c>
      <c r="H1340" s="120">
        <v>247255</v>
      </c>
      <c r="I1340" s="116">
        <f t="shared" si="42"/>
        <v>47.843737482996225</v>
      </c>
      <c r="J1340" s="140" t="s">
        <v>435</v>
      </c>
      <c r="K1340" s="140"/>
    </row>
    <row r="1341" spans="1:11" s="99" customFormat="1" ht="21" customHeight="1">
      <c r="A1341" s="92"/>
      <c r="B1341" s="93"/>
      <c r="C1341" s="100"/>
      <c r="D1341" s="93">
        <v>4040</v>
      </c>
      <c r="E1341" s="95"/>
      <c r="F1341" s="92" t="s">
        <v>23</v>
      </c>
      <c r="G1341" s="120">
        <v>39139</v>
      </c>
      <c r="H1341" s="120">
        <v>37312</v>
      </c>
      <c r="I1341" s="116">
        <f t="shared" si="42"/>
        <v>95.33202176856844</v>
      </c>
      <c r="J1341" s="140" t="s">
        <v>80</v>
      </c>
      <c r="K1341" s="140"/>
    </row>
    <row r="1342" spans="1:11" s="99" customFormat="1" ht="21" customHeight="1">
      <c r="A1342" s="92"/>
      <c r="B1342" s="93"/>
      <c r="C1342" s="100"/>
      <c r="D1342" s="93">
        <v>4110</v>
      </c>
      <c r="E1342" s="95"/>
      <c r="F1342" s="92" t="s">
        <v>25</v>
      </c>
      <c r="G1342" s="120">
        <v>92841</v>
      </c>
      <c r="H1342" s="120">
        <v>47168</v>
      </c>
      <c r="I1342" s="116">
        <f t="shared" si="42"/>
        <v>50.805139970487176</v>
      </c>
      <c r="J1342" s="140" t="s">
        <v>81</v>
      </c>
      <c r="K1342" s="140"/>
    </row>
    <row r="1343" spans="1:11" s="99" customFormat="1" ht="21" customHeight="1">
      <c r="A1343" s="92"/>
      <c r="B1343" s="93"/>
      <c r="C1343" s="100"/>
      <c r="D1343" s="93">
        <v>4120</v>
      </c>
      <c r="E1343" s="95"/>
      <c r="F1343" s="92" t="s">
        <v>26</v>
      </c>
      <c r="G1343" s="120">
        <v>11675</v>
      </c>
      <c r="H1343" s="120">
        <v>6809</v>
      </c>
      <c r="I1343" s="116">
        <f t="shared" si="42"/>
        <v>58.32119914346895</v>
      </c>
      <c r="J1343" s="140" t="s">
        <v>82</v>
      </c>
      <c r="K1343" s="140"/>
    </row>
    <row r="1344" spans="1:11" s="99" customFormat="1" ht="21" customHeight="1">
      <c r="A1344" s="92"/>
      <c r="B1344" s="93"/>
      <c r="C1344" s="100"/>
      <c r="D1344" s="93">
        <v>4210</v>
      </c>
      <c r="E1344" s="95"/>
      <c r="F1344" s="92" t="s">
        <v>27</v>
      </c>
      <c r="G1344" s="120">
        <v>8500</v>
      </c>
      <c r="H1344" s="120">
        <v>4390</v>
      </c>
      <c r="I1344" s="116">
        <f t="shared" si="42"/>
        <v>51.64705882352941</v>
      </c>
      <c r="J1344" s="140" t="s">
        <v>100</v>
      </c>
      <c r="K1344" s="140"/>
    </row>
    <row r="1345" spans="1:11" s="99" customFormat="1" ht="21" customHeight="1">
      <c r="A1345" s="92"/>
      <c r="B1345" s="93"/>
      <c r="C1345" s="100"/>
      <c r="D1345" s="93">
        <v>4240</v>
      </c>
      <c r="E1345" s="95"/>
      <c r="F1345" s="92" t="s">
        <v>29</v>
      </c>
      <c r="G1345" s="120">
        <v>1399</v>
      </c>
      <c r="H1345" s="120">
        <v>0</v>
      </c>
      <c r="I1345" s="116">
        <f aca="true" t="shared" si="43" ref="I1345:I1393">H1345/G1345*100</f>
        <v>0</v>
      </c>
      <c r="J1345" s="140" t="s">
        <v>479</v>
      </c>
      <c r="K1345" s="140"/>
    </row>
    <row r="1346" spans="1:11" s="99" customFormat="1" ht="21" customHeight="1">
      <c r="A1346" s="92"/>
      <c r="B1346" s="93"/>
      <c r="C1346" s="100"/>
      <c r="D1346" s="93">
        <v>4260</v>
      </c>
      <c r="E1346" s="95"/>
      <c r="F1346" s="92" t="s">
        <v>31</v>
      </c>
      <c r="G1346" s="120">
        <v>76000</v>
      </c>
      <c r="H1346" s="120">
        <v>55840</v>
      </c>
      <c r="I1346" s="116">
        <f t="shared" si="43"/>
        <v>73.47368421052632</v>
      </c>
      <c r="J1346" s="141" t="s">
        <v>330</v>
      </c>
      <c r="K1346" s="141"/>
    </row>
    <row r="1347" spans="1:11" s="99" customFormat="1" ht="21" customHeight="1">
      <c r="A1347" s="92"/>
      <c r="B1347" s="93"/>
      <c r="C1347" s="100"/>
      <c r="D1347" s="93">
        <v>4270</v>
      </c>
      <c r="E1347" s="95"/>
      <c r="F1347" s="92" t="s">
        <v>32</v>
      </c>
      <c r="G1347" s="120">
        <v>6920</v>
      </c>
      <c r="H1347" s="120">
        <v>1050</v>
      </c>
      <c r="I1347" s="116">
        <f t="shared" si="43"/>
        <v>15.173410404624278</v>
      </c>
      <c r="J1347" s="140" t="s">
        <v>472</v>
      </c>
      <c r="K1347" s="140"/>
    </row>
    <row r="1348" spans="1:11" s="99" customFormat="1" ht="21" customHeight="1">
      <c r="A1348" s="92"/>
      <c r="B1348" s="93"/>
      <c r="C1348" s="100"/>
      <c r="D1348" s="93">
        <v>4300</v>
      </c>
      <c r="E1348" s="95"/>
      <c r="F1348" s="92" t="s">
        <v>34</v>
      </c>
      <c r="G1348" s="120">
        <v>18070</v>
      </c>
      <c r="H1348" s="120">
        <v>6044</v>
      </c>
      <c r="I1348" s="116">
        <f t="shared" si="43"/>
        <v>33.44770337576093</v>
      </c>
      <c r="J1348" s="140" t="s">
        <v>423</v>
      </c>
      <c r="K1348" s="140"/>
    </row>
    <row r="1349" spans="1:11" s="99" customFormat="1" ht="21" customHeight="1">
      <c r="A1349" s="92"/>
      <c r="B1349" s="93"/>
      <c r="C1349" s="100"/>
      <c r="D1349" s="93">
        <v>4410</v>
      </c>
      <c r="E1349" s="95"/>
      <c r="F1349" s="121" t="s">
        <v>36</v>
      </c>
      <c r="G1349" s="123">
        <v>531</v>
      </c>
      <c r="H1349" s="123">
        <v>525</v>
      </c>
      <c r="I1349" s="133">
        <f t="shared" si="43"/>
        <v>98.87005649717514</v>
      </c>
      <c r="J1349" s="140" t="s">
        <v>90</v>
      </c>
      <c r="K1349" s="140"/>
    </row>
    <row r="1350" spans="1:11" s="99" customFormat="1" ht="21" customHeight="1">
      <c r="A1350" s="92"/>
      <c r="B1350" s="93"/>
      <c r="C1350" s="100"/>
      <c r="D1350" s="93">
        <v>4430</v>
      </c>
      <c r="E1350" s="95"/>
      <c r="F1350" s="121" t="s">
        <v>39</v>
      </c>
      <c r="G1350" s="123">
        <v>4500</v>
      </c>
      <c r="H1350" s="123">
        <v>4500</v>
      </c>
      <c r="I1350" s="124">
        <f t="shared" si="43"/>
        <v>100</v>
      </c>
      <c r="J1350" s="140" t="s">
        <v>424</v>
      </c>
      <c r="K1350" s="140"/>
    </row>
    <row r="1351" spans="1:11" s="99" customFormat="1" ht="21" customHeight="1">
      <c r="A1351" s="92"/>
      <c r="B1351" s="93"/>
      <c r="C1351" s="102"/>
      <c r="D1351" s="93">
        <v>4440</v>
      </c>
      <c r="E1351" s="95"/>
      <c r="F1351" s="92" t="s">
        <v>41</v>
      </c>
      <c r="G1351" s="234">
        <v>32451</v>
      </c>
      <c r="H1351" s="234">
        <v>24215</v>
      </c>
      <c r="I1351" s="97">
        <f t="shared" si="43"/>
        <v>74.62019660411082</v>
      </c>
      <c r="J1351" s="140" t="s">
        <v>95</v>
      </c>
      <c r="K1351" s="140"/>
    </row>
    <row r="1352" spans="1:11" s="99" customFormat="1" ht="21" customHeight="1">
      <c r="A1352" s="57"/>
      <c r="B1352" s="58"/>
      <c r="C1352" s="75">
        <v>80146</v>
      </c>
      <c r="D1352" s="58"/>
      <c r="E1352" s="60"/>
      <c r="F1352" s="57" t="s">
        <v>47</v>
      </c>
      <c r="G1352" s="235">
        <f>SUM(G1353)</f>
        <v>1800</v>
      </c>
      <c r="H1352" s="235">
        <f>SUM(H1353)</f>
        <v>0</v>
      </c>
      <c r="I1352" s="63">
        <f>H1352/G1352*100</f>
        <v>0</v>
      </c>
      <c r="J1352" s="144"/>
      <c r="K1352" s="144"/>
    </row>
    <row r="1353" spans="1:11" s="99" customFormat="1" ht="21" customHeight="1">
      <c r="A1353" s="92"/>
      <c r="B1353" s="95"/>
      <c r="C1353" s="100"/>
      <c r="D1353" s="127">
        <v>4300</v>
      </c>
      <c r="E1353" s="95"/>
      <c r="F1353" s="92" t="s">
        <v>34</v>
      </c>
      <c r="G1353" s="120">
        <v>1800</v>
      </c>
      <c r="H1353" s="120">
        <v>0</v>
      </c>
      <c r="I1353" s="116">
        <f>H1353/G1353*100</f>
        <v>0</v>
      </c>
      <c r="J1353" s="140" t="s">
        <v>115</v>
      </c>
      <c r="K1353" s="140"/>
    </row>
    <row r="1354" spans="1:11" s="119" customFormat="1" ht="21" customHeight="1">
      <c r="A1354" s="92"/>
      <c r="B1354" s="92"/>
      <c r="C1354" s="117"/>
      <c r="D1354" s="92"/>
      <c r="E1354" s="118"/>
      <c r="F1354" s="92"/>
      <c r="G1354" s="96"/>
      <c r="H1354" s="96"/>
      <c r="I1354" s="116"/>
      <c r="J1354" s="110"/>
      <c r="K1354" s="110"/>
    </row>
    <row r="1355" spans="1:11" s="87" customFormat="1" ht="21" customHeight="1">
      <c r="A1355" s="80" t="s">
        <v>485</v>
      </c>
      <c r="B1355" s="80"/>
      <c r="C1355" s="111"/>
      <c r="D1355" s="80"/>
      <c r="E1355" s="112"/>
      <c r="F1355" s="80" t="s">
        <v>486</v>
      </c>
      <c r="G1355" s="113">
        <f>SUM(G1356:G1371)/2</f>
        <v>615210</v>
      </c>
      <c r="H1355" s="113">
        <f>SUM(H1356:H1371)/2</f>
        <v>344771</v>
      </c>
      <c r="I1355" s="114">
        <f>H1355/G1355*100</f>
        <v>56.04118918743194</v>
      </c>
      <c r="J1355" s="86"/>
      <c r="K1355" s="86"/>
    </row>
    <row r="1356" spans="1:11" s="91" customFormat="1" ht="21" customHeight="1">
      <c r="A1356" s="57"/>
      <c r="B1356" s="58"/>
      <c r="C1356" s="59">
        <v>80101</v>
      </c>
      <c r="D1356" s="58"/>
      <c r="E1356" s="60"/>
      <c r="F1356" s="57" t="s">
        <v>251</v>
      </c>
      <c r="G1356" s="88">
        <f>SUM(G1357:G1369)</f>
        <v>614110</v>
      </c>
      <c r="H1356" s="88">
        <f>SUM(H1357:H1369)</f>
        <v>344771</v>
      </c>
      <c r="I1356" s="63">
        <f>H1356/G1356*100</f>
        <v>56.141570728371136</v>
      </c>
      <c r="J1356" s="90"/>
      <c r="K1356" s="90"/>
    </row>
    <row r="1357" spans="1:11" s="119" customFormat="1" ht="21" customHeight="1">
      <c r="A1357" s="92"/>
      <c r="B1357" s="93"/>
      <c r="C1357" s="134"/>
      <c r="D1357" s="93">
        <v>3020</v>
      </c>
      <c r="E1357" s="95"/>
      <c r="F1357" s="92" t="s">
        <v>19</v>
      </c>
      <c r="G1357" s="120">
        <v>2000</v>
      </c>
      <c r="H1357" s="120">
        <v>0</v>
      </c>
      <c r="I1357" s="116">
        <f>H1357/G1357*100</f>
        <v>0</v>
      </c>
      <c r="J1357" s="140" t="s">
        <v>434</v>
      </c>
      <c r="K1357" s="140"/>
    </row>
    <row r="1358" spans="1:11" s="99" customFormat="1" ht="21" customHeight="1">
      <c r="A1358" s="92"/>
      <c r="B1358" s="95"/>
      <c r="C1358" s="100"/>
      <c r="D1358" s="127">
        <v>4010</v>
      </c>
      <c r="E1358" s="95"/>
      <c r="F1358" s="92" t="s">
        <v>21</v>
      </c>
      <c r="G1358" s="120">
        <v>374429</v>
      </c>
      <c r="H1358" s="120">
        <v>183826</v>
      </c>
      <c r="I1358" s="116">
        <f t="shared" si="43"/>
        <v>49.09502202019608</v>
      </c>
      <c r="J1358" s="140" t="s">
        <v>435</v>
      </c>
      <c r="K1358" s="140"/>
    </row>
    <row r="1359" spans="1:11" s="99" customFormat="1" ht="21" customHeight="1">
      <c r="A1359" s="92"/>
      <c r="B1359" s="95"/>
      <c r="C1359" s="100"/>
      <c r="D1359" s="127">
        <v>4040</v>
      </c>
      <c r="E1359" s="95"/>
      <c r="F1359" s="92" t="s">
        <v>23</v>
      </c>
      <c r="G1359" s="120">
        <v>29078</v>
      </c>
      <c r="H1359" s="120">
        <v>28743</v>
      </c>
      <c r="I1359" s="97">
        <f t="shared" si="43"/>
        <v>98.84792626728111</v>
      </c>
      <c r="J1359" s="140" t="s">
        <v>80</v>
      </c>
      <c r="K1359" s="140"/>
    </row>
    <row r="1360" spans="1:11" s="99" customFormat="1" ht="21" customHeight="1">
      <c r="A1360" s="92"/>
      <c r="B1360" s="95"/>
      <c r="C1360" s="100"/>
      <c r="D1360" s="127">
        <v>4110</v>
      </c>
      <c r="E1360" s="95"/>
      <c r="F1360" s="92" t="s">
        <v>25</v>
      </c>
      <c r="G1360" s="120">
        <v>67386</v>
      </c>
      <c r="H1360" s="120">
        <v>37314</v>
      </c>
      <c r="I1360" s="116">
        <f t="shared" si="43"/>
        <v>55.373519722197486</v>
      </c>
      <c r="J1360" s="140" t="s">
        <v>81</v>
      </c>
      <c r="K1360" s="140"/>
    </row>
    <row r="1361" spans="1:11" s="99" customFormat="1" ht="21" customHeight="1">
      <c r="A1361" s="92"/>
      <c r="B1361" s="93"/>
      <c r="C1361" s="100"/>
      <c r="D1361" s="93">
        <v>4120</v>
      </c>
      <c r="E1361" s="95"/>
      <c r="F1361" s="92" t="s">
        <v>26</v>
      </c>
      <c r="G1361" s="120">
        <v>8474</v>
      </c>
      <c r="H1361" s="120">
        <v>5080</v>
      </c>
      <c r="I1361" s="116">
        <f t="shared" si="43"/>
        <v>59.948076469199904</v>
      </c>
      <c r="J1361" s="140" t="s">
        <v>82</v>
      </c>
      <c r="K1361" s="140"/>
    </row>
    <row r="1362" spans="1:11" s="99" customFormat="1" ht="21" customHeight="1">
      <c r="A1362" s="92"/>
      <c r="B1362" s="93"/>
      <c r="C1362" s="100"/>
      <c r="D1362" s="93">
        <v>4210</v>
      </c>
      <c r="E1362" s="95"/>
      <c r="F1362" s="92" t="s">
        <v>27</v>
      </c>
      <c r="G1362" s="120">
        <v>8200</v>
      </c>
      <c r="H1362" s="120">
        <v>4186</v>
      </c>
      <c r="I1362" s="116">
        <f t="shared" si="43"/>
        <v>51.048780487804876</v>
      </c>
      <c r="J1362" s="140" t="s">
        <v>487</v>
      </c>
      <c r="K1362" s="140"/>
    </row>
    <row r="1363" spans="1:11" s="99" customFormat="1" ht="21" customHeight="1">
      <c r="A1363" s="92"/>
      <c r="B1363" s="93"/>
      <c r="C1363" s="100"/>
      <c r="D1363" s="93">
        <v>4240</v>
      </c>
      <c r="E1363" s="95"/>
      <c r="F1363" s="92" t="s">
        <v>29</v>
      </c>
      <c r="G1363" s="120">
        <v>1004</v>
      </c>
      <c r="H1363" s="120">
        <v>375</v>
      </c>
      <c r="I1363" s="116">
        <f t="shared" si="43"/>
        <v>37.35059760956175</v>
      </c>
      <c r="J1363" s="140" t="s">
        <v>479</v>
      </c>
      <c r="K1363" s="140"/>
    </row>
    <row r="1364" spans="1:11" s="99" customFormat="1" ht="21" customHeight="1">
      <c r="A1364" s="92"/>
      <c r="B1364" s="93"/>
      <c r="C1364" s="100"/>
      <c r="D1364" s="93">
        <v>4260</v>
      </c>
      <c r="E1364" s="95"/>
      <c r="F1364" s="92" t="s">
        <v>31</v>
      </c>
      <c r="G1364" s="120">
        <v>75000</v>
      </c>
      <c r="H1364" s="120">
        <v>58696</v>
      </c>
      <c r="I1364" s="116">
        <f t="shared" si="43"/>
        <v>78.26133333333334</v>
      </c>
      <c r="J1364" s="141" t="s">
        <v>330</v>
      </c>
      <c r="K1364" s="141"/>
    </row>
    <row r="1365" spans="1:11" s="99" customFormat="1" ht="21" customHeight="1">
      <c r="A1365" s="92"/>
      <c r="B1365" s="93"/>
      <c r="C1365" s="100"/>
      <c r="D1365" s="93">
        <v>4270</v>
      </c>
      <c r="E1365" s="95"/>
      <c r="F1365" s="92" t="s">
        <v>32</v>
      </c>
      <c r="G1365" s="120">
        <v>8220</v>
      </c>
      <c r="H1365" s="120">
        <v>2455</v>
      </c>
      <c r="I1365" s="116">
        <f t="shared" si="43"/>
        <v>29.8661800486618</v>
      </c>
      <c r="J1365" s="140" t="s">
        <v>472</v>
      </c>
      <c r="K1365" s="140"/>
    </row>
    <row r="1366" spans="1:11" s="99" customFormat="1" ht="21" customHeight="1">
      <c r="A1366" s="92"/>
      <c r="B1366" s="93"/>
      <c r="C1366" s="100"/>
      <c r="D1366" s="93">
        <v>4300</v>
      </c>
      <c r="E1366" s="95"/>
      <c r="F1366" s="92" t="s">
        <v>34</v>
      </c>
      <c r="G1366" s="120">
        <v>14732</v>
      </c>
      <c r="H1366" s="120">
        <v>7726</v>
      </c>
      <c r="I1366" s="116">
        <f t="shared" si="43"/>
        <v>52.44366005973391</v>
      </c>
      <c r="J1366" s="140" t="s">
        <v>423</v>
      </c>
      <c r="K1366" s="140"/>
    </row>
    <row r="1367" spans="1:11" s="99" customFormat="1" ht="21" customHeight="1">
      <c r="A1367" s="92"/>
      <c r="B1367" s="93"/>
      <c r="C1367" s="100"/>
      <c r="D1367" s="93">
        <v>4410</v>
      </c>
      <c r="E1367" s="95"/>
      <c r="F1367" s="92" t="s">
        <v>36</v>
      </c>
      <c r="G1367" s="120">
        <v>440</v>
      </c>
      <c r="H1367" s="120">
        <v>0</v>
      </c>
      <c r="I1367" s="116">
        <f t="shared" si="43"/>
        <v>0</v>
      </c>
      <c r="J1367" s="140" t="s">
        <v>90</v>
      </c>
      <c r="K1367" s="140"/>
    </row>
    <row r="1368" spans="1:11" s="99" customFormat="1" ht="21" customHeight="1">
      <c r="A1368" s="92"/>
      <c r="B1368" s="93"/>
      <c r="C1368" s="100"/>
      <c r="D1368" s="93">
        <v>4430</v>
      </c>
      <c r="E1368" s="95"/>
      <c r="F1368" s="92" t="s">
        <v>39</v>
      </c>
      <c r="G1368" s="120">
        <v>3165</v>
      </c>
      <c r="H1368" s="120">
        <v>0</v>
      </c>
      <c r="I1368" s="116">
        <f t="shared" si="43"/>
        <v>0</v>
      </c>
      <c r="J1368" s="140" t="s">
        <v>424</v>
      </c>
      <c r="K1368" s="140"/>
    </row>
    <row r="1369" spans="1:11" s="99" customFormat="1" ht="21" customHeight="1">
      <c r="A1369" s="92"/>
      <c r="B1369" s="93"/>
      <c r="C1369" s="102"/>
      <c r="D1369" s="93">
        <v>4440</v>
      </c>
      <c r="E1369" s="95"/>
      <c r="F1369" s="92" t="s">
        <v>41</v>
      </c>
      <c r="G1369" s="120">
        <v>21982</v>
      </c>
      <c r="H1369" s="120">
        <v>16370</v>
      </c>
      <c r="I1369" s="97">
        <f t="shared" si="43"/>
        <v>74.47002092621236</v>
      </c>
      <c r="J1369" s="140" t="s">
        <v>95</v>
      </c>
      <c r="K1369" s="140"/>
    </row>
    <row r="1370" spans="1:11" s="99" customFormat="1" ht="21" customHeight="1">
      <c r="A1370" s="57"/>
      <c r="B1370" s="58"/>
      <c r="C1370" s="75">
        <v>80146</v>
      </c>
      <c r="D1370" s="58"/>
      <c r="E1370" s="60"/>
      <c r="F1370" s="57" t="s">
        <v>47</v>
      </c>
      <c r="G1370" s="235">
        <f>SUM(G1371)</f>
        <v>1100</v>
      </c>
      <c r="H1370" s="235">
        <f>SUM(H1371)</f>
        <v>0</v>
      </c>
      <c r="I1370" s="63">
        <f>H1370/G1370*100</f>
        <v>0</v>
      </c>
      <c r="J1370" s="144"/>
      <c r="K1370" s="144"/>
    </row>
    <row r="1371" spans="1:11" s="99" customFormat="1" ht="21" customHeight="1">
      <c r="A1371" s="92"/>
      <c r="B1371" s="95"/>
      <c r="C1371" s="100"/>
      <c r="D1371" s="127">
        <v>4300</v>
      </c>
      <c r="E1371" s="95"/>
      <c r="F1371" s="92" t="s">
        <v>34</v>
      </c>
      <c r="G1371" s="120">
        <v>1100</v>
      </c>
      <c r="H1371" s="120">
        <v>0</v>
      </c>
      <c r="I1371" s="116">
        <f>H1371/G1371*100</f>
        <v>0</v>
      </c>
      <c r="J1371" s="142" t="s">
        <v>115</v>
      </c>
      <c r="K1371" s="142"/>
    </row>
    <row r="1372" spans="1:11" s="99" customFormat="1" ht="21" customHeight="1">
      <c r="A1372" s="92"/>
      <c r="B1372" s="93"/>
      <c r="C1372" s="102"/>
      <c r="D1372" s="93"/>
      <c r="E1372" s="95"/>
      <c r="F1372" s="92"/>
      <c r="G1372" s="120"/>
      <c r="H1372" s="120"/>
      <c r="I1372" s="116"/>
      <c r="J1372" s="142"/>
      <c r="K1372" s="142"/>
    </row>
    <row r="1373" spans="1:11" s="87" customFormat="1" ht="21" customHeight="1">
      <c r="A1373" s="80" t="s">
        <v>488</v>
      </c>
      <c r="B1373" s="80"/>
      <c r="C1373" s="111"/>
      <c r="D1373" s="80"/>
      <c r="E1373" s="112"/>
      <c r="F1373" s="80" t="s">
        <v>489</v>
      </c>
      <c r="G1373" s="113">
        <f>SUM(G1374:G1393)/2</f>
        <v>858315</v>
      </c>
      <c r="H1373" s="113">
        <f>SUM(H1374:H1393)/2</f>
        <v>360537</v>
      </c>
      <c r="I1373" s="114">
        <f>H1373/G1373*100</f>
        <v>42.00520787822653</v>
      </c>
      <c r="J1373" s="86"/>
      <c r="K1373" s="86"/>
    </row>
    <row r="1374" spans="1:11" s="91" customFormat="1" ht="21" customHeight="1">
      <c r="A1374" s="57"/>
      <c r="B1374" s="58"/>
      <c r="C1374" s="59">
        <v>80101</v>
      </c>
      <c r="D1374" s="58"/>
      <c r="E1374" s="60"/>
      <c r="F1374" s="57" t="s">
        <v>251</v>
      </c>
      <c r="G1374" s="88">
        <f>SUM(G1375:G1385)</f>
        <v>804151</v>
      </c>
      <c r="H1374" s="88">
        <f>SUM(H1375:H1385)</f>
        <v>343111</v>
      </c>
      <c r="I1374" s="63">
        <f>H1374/G1374*100</f>
        <v>42.66748409191806</v>
      </c>
      <c r="J1374" s="90"/>
      <c r="K1374" s="90"/>
    </row>
    <row r="1375" spans="1:11" s="119" customFormat="1" ht="21" customHeight="1">
      <c r="A1375" s="92"/>
      <c r="B1375" s="93"/>
      <c r="C1375" s="134"/>
      <c r="D1375" s="93">
        <v>3020</v>
      </c>
      <c r="E1375" s="95"/>
      <c r="F1375" s="92" t="s">
        <v>19</v>
      </c>
      <c r="G1375" s="120">
        <v>2500</v>
      </c>
      <c r="H1375" s="120">
        <v>0</v>
      </c>
      <c r="I1375" s="116">
        <f>H1375/G1375*100</f>
        <v>0</v>
      </c>
      <c r="J1375" s="140" t="s">
        <v>434</v>
      </c>
      <c r="K1375" s="140"/>
    </row>
    <row r="1376" spans="1:11" s="99" customFormat="1" ht="21" customHeight="1">
      <c r="A1376" s="92"/>
      <c r="B1376" s="95"/>
      <c r="C1376" s="100"/>
      <c r="D1376" s="127">
        <v>4010</v>
      </c>
      <c r="E1376" s="95"/>
      <c r="F1376" s="92" t="s">
        <v>21</v>
      </c>
      <c r="G1376" s="120">
        <v>574428</v>
      </c>
      <c r="H1376" s="120">
        <v>213185</v>
      </c>
      <c r="I1376" s="116">
        <f t="shared" si="43"/>
        <v>37.11257111422145</v>
      </c>
      <c r="J1376" s="140" t="s">
        <v>435</v>
      </c>
      <c r="K1376" s="140"/>
    </row>
    <row r="1377" spans="1:11" s="99" customFormat="1" ht="21" customHeight="1">
      <c r="A1377" s="92"/>
      <c r="B1377" s="93"/>
      <c r="C1377" s="100"/>
      <c r="D1377" s="93">
        <v>4040</v>
      </c>
      <c r="E1377" s="95"/>
      <c r="F1377" s="92" t="s">
        <v>23</v>
      </c>
      <c r="G1377" s="120">
        <v>50663</v>
      </c>
      <c r="H1377" s="120">
        <v>45199</v>
      </c>
      <c r="I1377" s="97">
        <f t="shared" si="43"/>
        <v>89.2150089809131</v>
      </c>
      <c r="J1377" s="140" t="s">
        <v>80</v>
      </c>
      <c r="K1377" s="140"/>
    </row>
    <row r="1378" spans="1:11" s="99" customFormat="1" ht="21" customHeight="1">
      <c r="A1378" s="92"/>
      <c r="B1378" s="93"/>
      <c r="C1378" s="100"/>
      <c r="D1378" s="93">
        <v>4110</v>
      </c>
      <c r="E1378" s="95"/>
      <c r="F1378" s="92" t="s">
        <v>25</v>
      </c>
      <c r="G1378" s="120">
        <v>104423</v>
      </c>
      <c r="H1378" s="120">
        <v>46308</v>
      </c>
      <c r="I1378" s="116">
        <f t="shared" si="43"/>
        <v>44.34655200482652</v>
      </c>
      <c r="J1378" s="140" t="s">
        <v>81</v>
      </c>
      <c r="K1378" s="140"/>
    </row>
    <row r="1379" spans="1:11" s="101" customFormat="1" ht="21" customHeight="1">
      <c r="A1379" s="92"/>
      <c r="B1379" s="93"/>
      <c r="C1379" s="100"/>
      <c r="D1379" s="93">
        <v>4120</v>
      </c>
      <c r="E1379" s="95"/>
      <c r="F1379" s="92" t="s">
        <v>26</v>
      </c>
      <c r="G1379" s="120">
        <v>13131</v>
      </c>
      <c r="H1379" s="120">
        <v>6109</v>
      </c>
      <c r="I1379" s="116">
        <f t="shared" si="43"/>
        <v>46.52349402178052</v>
      </c>
      <c r="J1379" s="142" t="s">
        <v>82</v>
      </c>
      <c r="K1379" s="142"/>
    </row>
    <row r="1380" spans="1:11" s="101" customFormat="1" ht="21" customHeight="1">
      <c r="A1380" s="92"/>
      <c r="B1380" s="93"/>
      <c r="C1380" s="100"/>
      <c r="D1380" s="93">
        <v>4210</v>
      </c>
      <c r="E1380" s="238"/>
      <c r="F1380" s="239" t="s">
        <v>27</v>
      </c>
      <c r="G1380" s="120">
        <v>9650</v>
      </c>
      <c r="H1380" s="120">
        <v>3956</v>
      </c>
      <c r="I1380" s="116">
        <f t="shared" si="43"/>
        <v>40.99481865284974</v>
      </c>
      <c r="J1380" s="140" t="s">
        <v>100</v>
      </c>
      <c r="K1380" s="140"/>
    </row>
    <row r="1381" spans="1:11" s="101" customFormat="1" ht="21" customHeight="1">
      <c r="A1381" s="203"/>
      <c r="B1381" s="93"/>
      <c r="C1381" s="100"/>
      <c r="D1381" s="93">
        <v>4240</v>
      </c>
      <c r="E1381" s="95"/>
      <c r="F1381" s="92" t="s">
        <v>29</v>
      </c>
      <c r="G1381" s="120">
        <v>2653</v>
      </c>
      <c r="H1381" s="120">
        <v>40</v>
      </c>
      <c r="I1381" s="116">
        <f t="shared" si="43"/>
        <v>1.5077271013946476</v>
      </c>
      <c r="J1381" s="140" t="s">
        <v>453</v>
      </c>
      <c r="K1381" s="140"/>
    </row>
    <row r="1382" spans="1:11" s="99" customFormat="1" ht="21" customHeight="1">
      <c r="A1382" s="92"/>
      <c r="B1382" s="93"/>
      <c r="C1382" s="100"/>
      <c r="D1382" s="93">
        <v>4270</v>
      </c>
      <c r="E1382" s="95"/>
      <c r="F1382" s="92" t="s">
        <v>32</v>
      </c>
      <c r="G1382" s="120">
        <v>3000</v>
      </c>
      <c r="H1382" s="120">
        <v>0</v>
      </c>
      <c r="I1382" s="116">
        <f t="shared" si="43"/>
        <v>0</v>
      </c>
      <c r="J1382" s="140" t="s">
        <v>472</v>
      </c>
      <c r="K1382" s="140"/>
    </row>
    <row r="1383" spans="1:11" s="99" customFormat="1" ht="21" customHeight="1">
      <c r="A1383" s="92"/>
      <c r="B1383" s="93"/>
      <c r="C1383" s="100"/>
      <c r="D1383" s="93">
        <v>4300</v>
      </c>
      <c r="E1383" s="95"/>
      <c r="F1383" s="92" t="s">
        <v>34</v>
      </c>
      <c r="G1383" s="120">
        <v>8078</v>
      </c>
      <c r="H1383" s="120">
        <v>2170</v>
      </c>
      <c r="I1383" s="116">
        <f t="shared" si="43"/>
        <v>26.8630849220104</v>
      </c>
      <c r="J1383" s="140" t="s">
        <v>423</v>
      </c>
      <c r="K1383" s="140"/>
    </row>
    <row r="1384" spans="1:11" s="99" customFormat="1" ht="21" customHeight="1">
      <c r="A1384" s="92"/>
      <c r="B1384" s="93"/>
      <c r="C1384" s="100"/>
      <c r="D1384" s="93">
        <v>4410</v>
      </c>
      <c r="E1384" s="95"/>
      <c r="F1384" s="92" t="s">
        <v>36</v>
      </c>
      <c r="G1384" s="120">
        <v>680</v>
      </c>
      <c r="H1384" s="120">
        <v>0</v>
      </c>
      <c r="I1384" s="116">
        <f t="shared" si="43"/>
        <v>0</v>
      </c>
      <c r="J1384" s="140" t="s">
        <v>90</v>
      </c>
      <c r="K1384" s="140"/>
    </row>
    <row r="1385" spans="1:11" s="99" customFormat="1" ht="21" customHeight="1">
      <c r="A1385" s="92"/>
      <c r="B1385" s="93"/>
      <c r="C1385" s="100"/>
      <c r="D1385" s="93">
        <v>4440</v>
      </c>
      <c r="E1385" s="95"/>
      <c r="F1385" s="92" t="s">
        <v>41</v>
      </c>
      <c r="G1385" s="234">
        <v>34945</v>
      </c>
      <c r="H1385" s="234">
        <v>26144</v>
      </c>
      <c r="I1385" s="116">
        <f t="shared" si="43"/>
        <v>74.81470882815854</v>
      </c>
      <c r="J1385" s="140" t="s">
        <v>95</v>
      </c>
      <c r="K1385" s="140"/>
    </row>
    <row r="1386" spans="1:11" s="99" customFormat="1" ht="21" customHeight="1">
      <c r="A1386" s="57"/>
      <c r="B1386" s="58"/>
      <c r="C1386" s="75">
        <v>80146</v>
      </c>
      <c r="D1386" s="58"/>
      <c r="E1386" s="60"/>
      <c r="F1386" s="57" t="s">
        <v>47</v>
      </c>
      <c r="G1386" s="235">
        <f>SUM(G1387)</f>
        <v>500</v>
      </c>
      <c r="H1386" s="235">
        <f>SUM(H1387)</f>
        <v>0</v>
      </c>
      <c r="I1386" s="63">
        <f>H1386/G1386*100</f>
        <v>0</v>
      </c>
      <c r="J1386" s="144"/>
      <c r="K1386" s="144"/>
    </row>
    <row r="1387" spans="1:11" s="99" customFormat="1" ht="21" customHeight="1">
      <c r="A1387" s="92"/>
      <c r="B1387" s="95"/>
      <c r="C1387" s="100"/>
      <c r="D1387" s="127">
        <v>4300</v>
      </c>
      <c r="E1387" s="95"/>
      <c r="F1387" s="92" t="s">
        <v>34</v>
      </c>
      <c r="G1387" s="120">
        <v>500</v>
      </c>
      <c r="H1387" s="120">
        <v>0</v>
      </c>
      <c r="I1387" s="116">
        <f>H1387/G1387*100</f>
        <v>0</v>
      </c>
      <c r="J1387" s="140" t="s">
        <v>115</v>
      </c>
      <c r="K1387" s="140"/>
    </row>
    <row r="1388" spans="1:11" s="99" customFormat="1" ht="21" customHeight="1">
      <c r="A1388" s="57"/>
      <c r="B1388" s="58"/>
      <c r="C1388" s="59">
        <v>85401</v>
      </c>
      <c r="D1388" s="58"/>
      <c r="E1388" s="60"/>
      <c r="F1388" s="57" t="s">
        <v>490</v>
      </c>
      <c r="G1388" s="88">
        <f>SUM(G1389:G1393)</f>
        <v>53664</v>
      </c>
      <c r="H1388" s="88">
        <f>SUM(H1389:H1393)</f>
        <v>17426</v>
      </c>
      <c r="I1388" s="63">
        <f>H1388/G1388*100</f>
        <v>32.47242098986285</v>
      </c>
      <c r="J1388" s="103"/>
      <c r="K1388" s="103"/>
    </row>
    <row r="1389" spans="1:11" s="99" customFormat="1" ht="21" customHeight="1">
      <c r="A1389" s="92"/>
      <c r="B1389" s="93"/>
      <c r="C1389" s="94"/>
      <c r="D1389" s="93">
        <v>4010</v>
      </c>
      <c r="E1389" s="95"/>
      <c r="F1389" s="92" t="s">
        <v>21</v>
      </c>
      <c r="G1389" s="120">
        <v>40080</v>
      </c>
      <c r="H1389" s="120">
        <v>10304</v>
      </c>
      <c r="I1389" s="116">
        <f t="shared" si="43"/>
        <v>25.708582834331338</v>
      </c>
      <c r="J1389" s="140" t="s">
        <v>491</v>
      </c>
      <c r="K1389" s="140"/>
    </row>
    <row r="1390" spans="1:11" s="99" customFormat="1" ht="21" customHeight="1">
      <c r="A1390" s="92"/>
      <c r="B1390" s="93"/>
      <c r="C1390" s="100"/>
      <c r="D1390" s="93">
        <v>4040</v>
      </c>
      <c r="E1390" s="95"/>
      <c r="F1390" s="92" t="s">
        <v>23</v>
      </c>
      <c r="G1390" s="120">
        <v>2895</v>
      </c>
      <c r="H1390" s="120">
        <v>2565</v>
      </c>
      <c r="I1390" s="116">
        <f t="shared" si="43"/>
        <v>88.60103626943005</v>
      </c>
      <c r="J1390" s="140" t="s">
        <v>80</v>
      </c>
      <c r="K1390" s="140"/>
    </row>
    <row r="1391" spans="1:11" s="99" customFormat="1" ht="21" customHeight="1">
      <c r="A1391" s="92"/>
      <c r="B1391" s="93"/>
      <c r="C1391" s="100"/>
      <c r="D1391" s="93">
        <v>4110</v>
      </c>
      <c r="E1391" s="95"/>
      <c r="F1391" s="121" t="s">
        <v>25</v>
      </c>
      <c r="G1391" s="123">
        <v>7176</v>
      </c>
      <c r="H1391" s="123">
        <v>2287</v>
      </c>
      <c r="I1391" s="133">
        <f t="shared" si="43"/>
        <v>31.8701226309922</v>
      </c>
      <c r="J1391" s="140" t="s">
        <v>81</v>
      </c>
      <c r="K1391" s="140"/>
    </row>
    <row r="1392" spans="1:11" s="99" customFormat="1" ht="21" customHeight="1">
      <c r="A1392" s="92"/>
      <c r="B1392" s="93"/>
      <c r="C1392" s="100"/>
      <c r="D1392" s="93">
        <v>4120</v>
      </c>
      <c r="E1392" s="95"/>
      <c r="F1392" s="121" t="s">
        <v>26</v>
      </c>
      <c r="G1392" s="123">
        <v>903</v>
      </c>
      <c r="H1392" s="123">
        <v>312</v>
      </c>
      <c r="I1392" s="124">
        <f t="shared" si="43"/>
        <v>34.55149501661129</v>
      </c>
      <c r="J1392" s="140" t="s">
        <v>82</v>
      </c>
      <c r="K1392" s="140"/>
    </row>
    <row r="1393" spans="1:11" s="99" customFormat="1" ht="21" customHeight="1">
      <c r="A1393" s="92"/>
      <c r="B1393" s="93"/>
      <c r="C1393" s="102"/>
      <c r="D1393" s="93">
        <v>4440</v>
      </c>
      <c r="E1393" s="95"/>
      <c r="F1393" s="92" t="s">
        <v>41</v>
      </c>
      <c r="G1393" s="120">
        <v>2610</v>
      </c>
      <c r="H1393" s="120">
        <v>1958</v>
      </c>
      <c r="I1393" s="116">
        <f t="shared" si="43"/>
        <v>75.0191570881226</v>
      </c>
      <c r="J1393" s="142" t="s">
        <v>95</v>
      </c>
      <c r="K1393" s="142"/>
    </row>
    <row r="1394" spans="1:11" s="119" customFormat="1" ht="21" customHeight="1">
      <c r="A1394" s="92"/>
      <c r="B1394" s="92"/>
      <c r="C1394" s="117"/>
      <c r="D1394" s="92"/>
      <c r="E1394" s="118"/>
      <c r="F1394" s="92"/>
      <c r="G1394" s="96"/>
      <c r="H1394" s="96"/>
      <c r="I1394" s="116"/>
      <c r="J1394" s="110"/>
      <c r="K1394" s="110"/>
    </row>
    <row r="1395" spans="1:11" s="87" customFormat="1" ht="21" customHeight="1">
      <c r="A1395" s="80" t="s">
        <v>492</v>
      </c>
      <c r="B1395" s="80"/>
      <c r="C1395" s="111"/>
      <c r="D1395" s="80"/>
      <c r="E1395" s="112"/>
      <c r="F1395" s="80" t="s">
        <v>493</v>
      </c>
      <c r="G1395" s="113">
        <f>SUM(G1396:G1412)/2</f>
        <v>382604</v>
      </c>
      <c r="H1395" s="113">
        <f>SUM(H1396:H1412)/2</f>
        <v>193347</v>
      </c>
      <c r="I1395" s="228">
        <f>H1395/G1395*100</f>
        <v>50.53449519607741</v>
      </c>
      <c r="J1395" s="86"/>
      <c r="K1395" s="86"/>
    </row>
    <row r="1396" spans="1:50" s="91" customFormat="1" ht="21" customHeight="1">
      <c r="A1396" s="184"/>
      <c r="B1396" s="240"/>
      <c r="C1396" s="139">
        <v>85154</v>
      </c>
      <c r="D1396" s="136"/>
      <c r="E1396" s="241"/>
      <c r="F1396" s="136" t="s">
        <v>494</v>
      </c>
      <c r="G1396" s="136">
        <f>SUM(G1397:G1409)</f>
        <v>352604</v>
      </c>
      <c r="H1396" s="136">
        <f>SUM(H1397:H1409)</f>
        <v>193347</v>
      </c>
      <c r="I1396" s="218">
        <f aca="true" t="shared" si="44" ref="I1396:I1412">H1396/G1396*100</f>
        <v>54.83403478122767</v>
      </c>
      <c r="J1396" s="90"/>
      <c r="K1396" s="90"/>
      <c r="L1396" s="194"/>
      <c r="M1396" s="194"/>
      <c r="N1396" s="194"/>
      <c r="O1396" s="194"/>
      <c r="P1396" s="194"/>
      <c r="Q1396" s="194"/>
      <c r="R1396" s="194"/>
      <c r="S1396" s="194"/>
      <c r="T1396" s="194"/>
      <c r="V1396" s="194"/>
      <c r="W1396" s="194"/>
      <c r="X1396" s="194"/>
      <c r="Y1396" s="194"/>
      <c r="Z1396" s="194"/>
      <c r="AA1396" s="194"/>
      <c r="AB1396" s="194"/>
      <c r="AC1396" s="194"/>
      <c r="AD1396" s="194"/>
      <c r="AE1396" s="194"/>
      <c r="AF1396" s="194"/>
      <c r="AG1396" s="194"/>
      <c r="AH1396" s="194"/>
      <c r="AI1396" s="194"/>
      <c r="AJ1396" s="194"/>
      <c r="AK1396" s="194"/>
      <c r="AL1396" s="194"/>
      <c r="AM1396" s="194"/>
      <c r="AN1396" s="194"/>
      <c r="AO1396" s="194"/>
      <c r="AP1396" s="194"/>
      <c r="AQ1396" s="194"/>
      <c r="AR1396" s="194"/>
      <c r="AS1396" s="194"/>
      <c r="AT1396" s="194"/>
      <c r="AU1396" s="194"/>
      <c r="AV1396" s="194"/>
      <c r="AW1396" s="194"/>
      <c r="AX1396" s="194"/>
    </row>
    <row r="1397" spans="1:50" s="119" customFormat="1" ht="21" customHeight="1">
      <c r="A1397" s="230"/>
      <c r="B1397" s="242"/>
      <c r="C1397" s="130"/>
      <c r="D1397" s="243">
        <v>3020</v>
      </c>
      <c r="E1397" s="195"/>
      <c r="F1397" s="92" t="s">
        <v>225</v>
      </c>
      <c r="G1397" s="96">
        <v>400</v>
      </c>
      <c r="H1397" s="120">
        <v>200</v>
      </c>
      <c r="I1397" s="224">
        <f t="shared" si="44"/>
        <v>50</v>
      </c>
      <c r="J1397" s="98" t="s">
        <v>495</v>
      </c>
      <c r="K1397" s="98"/>
      <c r="L1397" s="197"/>
      <c r="M1397" s="197"/>
      <c r="N1397" s="197"/>
      <c r="O1397" s="197"/>
      <c r="P1397" s="197"/>
      <c r="Q1397" s="197"/>
      <c r="R1397" s="197"/>
      <c r="S1397" s="197"/>
      <c r="T1397" s="197"/>
      <c r="V1397" s="197"/>
      <c r="W1397" s="197"/>
      <c r="X1397" s="197"/>
      <c r="Y1397" s="197"/>
      <c r="Z1397" s="197"/>
      <c r="AA1397" s="197"/>
      <c r="AB1397" s="197"/>
      <c r="AC1397" s="197"/>
      <c r="AD1397" s="197"/>
      <c r="AE1397" s="197"/>
      <c r="AF1397" s="197"/>
      <c r="AG1397" s="197"/>
      <c r="AH1397" s="197"/>
      <c r="AI1397" s="197"/>
      <c r="AJ1397" s="197"/>
      <c r="AK1397" s="197"/>
      <c r="AL1397" s="197"/>
      <c r="AM1397" s="197"/>
      <c r="AN1397" s="197"/>
      <c r="AO1397" s="197"/>
      <c r="AP1397" s="197"/>
      <c r="AQ1397" s="197"/>
      <c r="AR1397" s="197"/>
      <c r="AS1397" s="197"/>
      <c r="AT1397" s="197"/>
      <c r="AU1397" s="197"/>
      <c r="AV1397" s="197"/>
      <c r="AW1397" s="197"/>
      <c r="AX1397" s="197"/>
    </row>
    <row r="1398" spans="1:50" s="119" customFormat="1" ht="21" customHeight="1">
      <c r="A1398" s="230"/>
      <c r="B1398" s="242"/>
      <c r="C1398" s="130"/>
      <c r="D1398" s="243">
        <v>4010</v>
      </c>
      <c r="E1398" s="195"/>
      <c r="F1398" s="92" t="s">
        <v>78</v>
      </c>
      <c r="G1398" s="96">
        <v>200553</v>
      </c>
      <c r="H1398" s="120">
        <v>94984</v>
      </c>
      <c r="I1398" s="224">
        <f t="shared" si="44"/>
        <v>47.3610467058583</v>
      </c>
      <c r="J1398" s="98" t="s">
        <v>496</v>
      </c>
      <c r="K1398" s="98"/>
      <c r="L1398" s="197"/>
      <c r="M1398" s="197"/>
      <c r="N1398" s="197"/>
      <c r="O1398" s="197"/>
      <c r="P1398" s="197"/>
      <c r="Q1398" s="197"/>
      <c r="R1398" s="197"/>
      <c r="S1398" s="197"/>
      <c r="T1398" s="197"/>
      <c r="V1398" s="197"/>
      <c r="W1398" s="197"/>
      <c r="X1398" s="197"/>
      <c r="Y1398" s="197"/>
      <c r="Z1398" s="197"/>
      <c r="AA1398" s="197"/>
      <c r="AB1398" s="197"/>
      <c r="AC1398" s="197"/>
      <c r="AD1398" s="197"/>
      <c r="AE1398" s="197"/>
      <c r="AF1398" s="197"/>
      <c r="AG1398" s="197"/>
      <c r="AH1398" s="197"/>
      <c r="AI1398" s="197"/>
      <c r="AJ1398" s="197"/>
      <c r="AK1398" s="197"/>
      <c r="AL1398" s="197"/>
      <c r="AM1398" s="197"/>
      <c r="AN1398" s="197"/>
      <c r="AO1398" s="197"/>
      <c r="AP1398" s="197"/>
      <c r="AQ1398" s="197"/>
      <c r="AR1398" s="197"/>
      <c r="AS1398" s="197"/>
      <c r="AT1398" s="197"/>
      <c r="AU1398" s="197"/>
      <c r="AV1398" s="197"/>
      <c r="AW1398" s="197"/>
      <c r="AX1398" s="197"/>
    </row>
    <row r="1399" spans="1:11" s="99" customFormat="1" ht="21" customHeight="1">
      <c r="A1399" s="92"/>
      <c r="B1399" s="93"/>
      <c r="C1399" s="100"/>
      <c r="D1399" s="93">
        <v>4040</v>
      </c>
      <c r="E1399" s="95"/>
      <c r="F1399" s="92" t="s">
        <v>23</v>
      </c>
      <c r="G1399" s="120">
        <v>16110</v>
      </c>
      <c r="H1399" s="120">
        <v>15087</v>
      </c>
      <c r="I1399" s="116">
        <f t="shared" si="44"/>
        <v>93.64990689013035</v>
      </c>
      <c r="J1399" s="140" t="s">
        <v>80</v>
      </c>
      <c r="K1399" s="140"/>
    </row>
    <row r="1400" spans="1:11" s="99" customFormat="1" ht="21" customHeight="1">
      <c r="A1400" s="92"/>
      <c r="B1400" s="93"/>
      <c r="C1400" s="100"/>
      <c r="D1400" s="93">
        <v>4110</v>
      </c>
      <c r="E1400" s="95"/>
      <c r="F1400" s="121" t="s">
        <v>25</v>
      </c>
      <c r="G1400" s="123">
        <v>37304</v>
      </c>
      <c r="H1400" s="123">
        <v>17018</v>
      </c>
      <c r="I1400" s="133">
        <f t="shared" si="44"/>
        <v>45.61977267853313</v>
      </c>
      <c r="J1400" s="140" t="s">
        <v>81</v>
      </c>
      <c r="K1400" s="140"/>
    </row>
    <row r="1401" spans="1:11" s="99" customFormat="1" ht="21" customHeight="1">
      <c r="A1401" s="92"/>
      <c r="B1401" s="93"/>
      <c r="C1401" s="100"/>
      <c r="D1401" s="93">
        <v>4120</v>
      </c>
      <c r="E1401" s="95"/>
      <c r="F1401" s="121" t="s">
        <v>26</v>
      </c>
      <c r="G1401" s="123">
        <v>4691</v>
      </c>
      <c r="H1401" s="123">
        <v>2295</v>
      </c>
      <c r="I1401" s="124">
        <f t="shared" si="44"/>
        <v>48.92347047537838</v>
      </c>
      <c r="J1401" s="140" t="s">
        <v>82</v>
      </c>
      <c r="K1401" s="140"/>
    </row>
    <row r="1402" spans="1:50" s="119" customFormat="1" ht="21" customHeight="1">
      <c r="A1402" s="230"/>
      <c r="B1402" s="242"/>
      <c r="C1402" s="130"/>
      <c r="D1402" s="243">
        <v>4210</v>
      </c>
      <c r="E1402" s="195"/>
      <c r="F1402" s="92" t="s">
        <v>27</v>
      </c>
      <c r="G1402" s="96">
        <v>14000</v>
      </c>
      <c r="H1402" s="120">
        <v>5668</v>
      </c>
      <c r="I1402" s="224">
        <f t="shared" si="44"/>
        <v>40.48571428571429</v>
      </c>
      <c r="J1402" s="98" t="s">
        <v>497</v>
      </c>
      <c r="K1402" s="98"/>
      <c r="L1402" s="197"/>
      <c r="M1402" s="197"/>
      <c r="N1402" s="197"/>
      <c r="O1402" s="197"/>
      <c r="P1402" s="197"/>
      <c r="Q1402" s="197"/>
      <c r="R1402" s="197"/>
      <c r="S1402" s="197"/>
      <c r="T1402" s="197"/>
      <c r="V1402" s="197"/>
      <c r="W1402" s="197"/>
      <c r="X1402" s="197"/>
      <c r="Y1402" s="197"/>
      <c r="Z1402" s="197"/>
      <c r="AA1402" s="197"/>
      <c r="AB1402" s="197"/>
      <c r="AC1402" s="197"/>
      <c r="AD1402" s="197"/>
      <c r="AE1402" s="197"/>
      <c r="AF1402" s="197"/>
      <c r="AG1402" s="197"/>
      <c r="AH1402" s="197"/>
      <c r="AI1402" s="197"/>
      <c r="AJ1402" s="197"/>
      <c r="AK1402" s="197"/>
      <c r="AL1402" s="197"/>
      <c r="AM1402" s="197"/>
      <c r="AN1402" s="197"/>
      <c r="AO1402" s="197"/>
      <c r="AP1402" s="197"/>
      <c r="AQ1402" s="197"/>
      <c r="AR1402" s="197"/>
      <c r="AS1402" s="197"/>
      <c r="AT1402" s="197"/>
      <c r="AU1402" s="197"/>
      <c r="AV1402" s="197"/>
      <c r="AW1402" s="197"/>
      <c r="AX1402" s="197"/>
    </row>
    <row r="1403" spans="1:50" s="119" customFormat="1" ht="21" customHeight="1">
      <c r="A1403" s="230"/>
      <c r="B1403" s="242"/>
      <c r="C1403" s="130"/>
      <c r="D1403" s="243">
        <v>4220</v>
      </c>
      <c r="E1403" s="195"/>
      <c r="F1403" s="92" t="s">
        <v>65</v>
      </c>
      <c r="G1403" s="96">
        <v>24720</v>
      </c>
      <c r="H1403" s="120">
        <v>16332</v>
      </c>
      <c r="I1403" s="224">
        <f t="shared" si="44"/>
        <v>66.06796116504854</v>
      </c>
      <c r="J1403" s="98" t="s">
        <v>498</v>
      </c>
      <c r="K1403" s="98"/>
      <c r="L1403" s="197"/>
      <c r="M1403" s="197"/>
      <c r="N1403" s="197"/>
      <c r="O1403" s="197"/>
      <c r="P1403" s="197"/>
      <c r="Q1403" s="197"/>
      <c r="R1403" s="197"/>
      <c r="S1403" s="197"/>
      <c r="T1403" s="197"/>
      <c r="V1403" s="197"/>
      <c r="W1403" s="197"/>
      <c r="X1403" s="197"/>
      <c r="Y1403" s="197"/>
      <c r="Z1403" s="197"/>
      <c r="AA1403" s="197"/>
      <c r="AB1403" s="197"/>
      <c r="AC1403" s="197"/>
      <c r="AD1403" s="197"/>
      <c r="AE1403" s="197"/>
      <c r="AF1403" s="197"/>
      <c r="AG1403" s="197"/>
      <c r="AH1403" s="197"/>
      <c r="AI1403" s="197"/>
      <c r="AJ1403" s="197"/>
      <c r="AK1403" s="197"/>
      <c r="AL1403" s="197"/>
      <c r="AM1403" s="197"/>
      <c r="AN1403" s="197"/>
      <c r="AO1403" s="197"/>
      <c r="AP1403" s="197"/>
      <c r="AQ1403" s="197"/>
      <c r="AR1403" s="197"/>
      <c r="AS1403" s="197"/>
      <c r="AT1403" s="197"/>
      <c r="AU1403" s="197"/>
      <c r="AV1403" s="197"/>
      <c r="AW1403" s="197"/>
      <c r="AX1403" s="197"/>
    </row>
    <row r="1404" spans="1:50" s="119" customFormat="1" ht="21" customHeight="1">
      <c r="A1404" s="230"/>
      <c r="B1404" s="244"/>
      <c r="C1404" s="130"/>
      <c r="D1404" s="174">
        <v>4260</v>
      </c>
      <c r="E1404" s="195"/>
      <c r="F1404" s="92" t="s">
        <v>31</v>
      </c>
      <c r="G1404" s="96">
        <v>25500</v>
      </c>
      <c r="H1404" s="120">
        <v>24475</v>
      </c>
      <c r="I1404" s="224">
        <f t="shared" si="44"/>
        <v>95.98039215686275</v>
      </c>
      <c r="J1404" s="98" t="s">
        <v>499</v>
      </c>
      <c r="K1404" s="98"/>
      <c r="L1404" s="197"/>
      <c r="M1404" s="197"/>
      <c r="N1404" s="197"/>
      <c r="O1404" s="197"/>
      <c r="P1404" s="197"/>
      <c r="Q1404" s="197"/>
      <c r="R1404" s="197"/>
      <c r="S1404" s="197"/>
      <c r="T1404" s="197"/>
      <c r="V1404" s="197"/>
      <c r="W1404" s="197"/>
      <c r="X1404" s="197"/>
      <c r="Y1404" s="197"/>
      <c r="Z1404" s="197"/>
      <c r="AA1404" s="197"/>
      <c r="AB1404" s="197"/>
      <c r="AC1404" s="197"/>
      <c r="AD1404" s="197"/>
      <c r="AE1404" s="197"/>
      <c r="AF1404" s="197"/>
      <c r="AG1404" s="197"/>
      <c r="AH1404" s="197"/>
      <c r="AI1404" s="197"/>
      <c r="AJ1404" s="197"/>
      <c r="AK1404" s="197"/>
      <c r="AL1404" s="197"/>
      <c r="AM1404" s="197"/>
      <c r="AN1404" s="197"/>
      <c r="AO1404" s="197"/>
      <c r="AP1404" s="197"/>
      <c r="AQ1404" s="197"/>
      <c r="AR1404" s="197"/>
      <c r="AS1404" s="197"/>
      <c r="AT1404" s="197"/>
      <c r="AU1404" s="197"/>
      <c r="AV1404" s="197"/>
      <c r="AW1404" s="197"/>
      <c r="AX1404" s="197"/>
    </row>
    <row r="1405" spans="1:50" s="119" customFormat="1" ht="21" customHeight="1">
      <c r="A1405" s="230"/>
      <c r="B1405" s="244"/>
      <c r="C1405" s="130"/>
      <c r="D1405" s="174">
        <v>4270</v>
      </c>
      <c r="E1405" s="195"/>
      <c r="F1405" s="174" t="s">
        <v>32</v>
      </c>
      <c r="G1405" s="96">
        <v>5000</v>
      </c>
      <c r="H1405" s="120">
        <v>1049</v>
      </c>
      <c r="I1405" s="224">
        <f t="shared" si="44"/>
        <v>20.979999999999997</v>
      </c>
      <c r="J1405" s="140" t="s">
        <v>500</v>
      </c>
      <c r="K1405" s="140"/>
      <c r="L1405" s="197"/>
      <c r="M1405" s="197"/>
      <c r="N1405" s="197"/>
      <c r="O1405" s="197"/>
      <c r="P1405" s="197"/>
      <c r="Q1405" s="197"/>
      <c r="R1405" s="197"/>
      <c r="S1405" s="197"/>
      <c r="T1405" s="197"/>
      <c r="V1405" s="197"/>
      <c r="W1405" s="197"/>
      <c r="X1405" s="197"/>
      <c r="Y1405" s="197"/>
      <c r="Z1405" s="197"/>
      <c r="AA1405" s="197"/>
      <c r="AB1405" s="197"/>
      <c r="AC1405" s="197"/>
      <c r="AD1405" s="197"/>
      <c r="AE1405" s="197"/>
      <c r="AF1405" s="197"/>
      <c r="AG1405" s="197"/>
      <c r="AH1405" s="197"/>
      <c r="AI1405" s="197"/>
      <c r="AJ1405" s="197"/>
      <c r="AK1405" s="197"/>
      <c r="AL1405" s="197"/>
      <c r="AM1405" s="197"/>
      <c r="AN1405" s="197"/>
      <c r="AO1405" s="197"/>
      <c r="AP1405" s="197"/>
      <c r="AQ1405" s="197"/>
      <c r="AR1405" s="197"/>
      <c r="AS1405" s="197"/>
      <c r="AT1405" s="197"/>
      <c r="AU1405" s="197"/>
      <c r="AV1405" s="197"/>
      <c r="AW1405" s="197"/>
      <c r="AX1405" s="197"/>
    </row>
    <row r="1406" spans="1:50" s="119" customFormat="1" ht="23.25" customHeight="1">
      <c r="A1406" s="230"/>
      <c r="B1406" s="244"/>
      <c r="C1406" s="130"/>
      <c r="D1406" s="174">
        <v>4300</v>
      </c>
      <c r="E1406" s="195"/>
      <c r="F1406" s="92" t="s">
        <v>34</v>
      </c>
      <c r="G1406" s="96">
        <v>10100</v>
      </c>
      <c r="H1406" s="120">
        <v>4759</v>
      </c>
      <c r="I1406" s="224">
        <f t="shared" si="44"/>
        <v>47.118811881188115</v>
      </c>
      <c r="J1406" s="98" t="s">
        <v>501</v>
      </c>
      <c r="K1406" s="98"/>
      <c r="L1406" s="197"/>
      <c r="M1406" s="197"/>
      <c r="N1406" s="197"/>
      <c r="O1406" s="197"/>
      <c r="P1406" s="197"/>
      <c r="Q1406" s="197"/>
      <c r="R1406" s="197"/>
      <c r="S1406" s="197"/>
      <c r="T1406" s="197"/>
      <c r="V1406" s="197"/>
      <c r="W1406" s="197"/>
      <c r="X1406" s="197"/>
      <c r="Y1406" s="197"/>
      <c r="Z1406" s="197"/>
      <c r="AA1406" s="197"/>
      <c r="AB1406" s="197"/>
      <c r="AC1406" s="197"/>
      <c r="AD1406" s="197"/>
      <c r="AE1406" s="197"/>
      <c r="AF1406" s="197"/>
      <c r="AG1406" s="197"/>
      <c r="AH1406" s="197"/>
      <c r="AI1406" s="197"/>
      <c r="AJ1406" s="197"/>
      <c r="AK1406" s="197"/>
      <c r="AL1406" s="197"/>
      <c r="AM1406" s="197"/>
      <c r="AN1406" s="197"/>
      <c r="AO1406" s="197"/>
      <c r="AP1406" s="197"/>
      <c r="AQ1406" s="197"/>
      <c r="AR1406" s="197"/>
      <c r="AS1406" s="197"/>
      <c r="AT1406" s="197"/>
      <c r="AU1406" s="197"/>
      <c r="AV1406" s="197"/>
      <c r="AW1406" s="197"/>
      <c r="AX1406" s="197"/>
    </row>
    <row r="1407" spans="1:50" s="119" customFormat="1" ht="21" customHeight="1">
      <c r="A1407" s="230"/>
      <c r="B1407" s="244"/>
      <c r="C1407" s="130"/>
      <c r="D1407" s="174">
        <v>4410</v>
      </c>
      <c r="E1407" s="195"/>
      <c r="F1407" s="92" t="s">
        <v>71</v>
      </c>
      <c r="G1407" s="96">
        <v>450</v>
      </c>
      <c r="H1407" s="120">
        <v>100</v>
      </c>
      <c r="I1407" s="224">
        <f t="shared" si="44"/>
        <v>22.22222222222222</v>
      </c>
      <c r="J1407" s="98" t="s">
        <v>502</v>
      </c>
      <c r="K1407" s="98"/>
      <c r="L1407" s="197"/>
      <c r="M1407" s="197"/>
      <c r="N1407" s="197"/>
      <c r="O1407" s="197"/>
      <c r="P1407" s="197"/>
      <c r="Q1407" s="197"/>
      <c r="R1407" s="197"/>
      <c r="S1407" s="197"/>
      <c r="T1407" s="197"/>
      <c r="V1407" s="197"/>
      <c r="W1407" s="197"/>
      <c r="X1407" s="197"/>
      <c r="Y1407" s="197"/>
      <c r="Z1407" s="197"/>
      <c r="AA1407" s="197"/>
      <c r="AB1407" s="197"/>
      <c r="AC1407" s="197"/>
      <c r="AD1407" s="197"/>
      <c r="AE1407" s="197"/>
      <c r="AF1407" s="197"/>
      <c r="AG1407" s="197"/>
      <c r="AH1407" s="197"/>
      <c r="AI1407" s="197"/>
      <c r="AJ1407" s="197"/>
      <c r="AK1407" s="197"/>
      <c r="AL1407" s="197"/>
      <c r="AM1407" s="197"/>
      <c r="AN1407" s="197"/>
      <c r="AO1407" s="197"/>
      <c r="AP1407" s="197"/>
      <c r="AQ1407" s="197"/>
      <c r="AR1407" s="197"/>
      <c r="AS1407" s="197"/>
      <c r="AT1407" s="197"/>
      <c r="AU1407" s="197"/>
      <c r="AV1407" s="197"/>
      <c r="AW1407" s="197"/>
      <c r="AX1407" s="197"/>
    </row>
    <row r="1408" spans="1:50" s="119" customFormat="1" ht="21" customHeight="1">
      <c r="A1408" s="230"/>
      <c r="B1408" s="244"/>
      <c r="C1408" s="130"/>
      <c r="D1408" s="174">
        <v>4430</v>
      </c>
      <c r="E1408" s="195"/>
      <c r="F1408" s="92" t="s">
        <v>39</v>
      </c>
      <c r="G1408" s="96">
        <v>120</v>
      </c>
      <c r="H1408" s="120">
        <v>0</v>
      </c>
      <c r="I1408" s="224">
        <f t="shared" si="44"/>
        <v>0</v>
      </c>
      <c r="J1408" s="98" t="s">
        <v>503</v>
      </c>
      <c r="K1408" s="98"/>
      <c r="L1408" s="197"/>
      <c r="M1408" s="197"/>
      <c r="N1408" s="197"/>
      <c r="O1408" s="197"/>
      <c r="P1408" s="197"/>
      <c r="Q1408" s="197"/>
      <c r="R1408" s="197"/>
      <c r="S1408" s="197"/>
      <c r="T1408" s="197"/>
      <c r="V1408" s="197"/>
      <c r="W1408" s="197"/>
      <c r="X1408" s="197"/>
      <c r="Y1408" s="197"/>
      <c r="Z1408" s="197"/>
      <c r="AA1408" s="197"/>
      <c r="AB1408" s="197"/>
      <c r="AC1408" s="197"/>
      <c r="AD1408" s="197"/>
      <c r="AE1408" s="197"/>
      <c r="AF1408" s="197"/>
      <c r="AG1408" s="197"/>
      <c r="AH1408" s="197"/>
      <c r="AI1408" s="197"/>
      <c r="AJ1408" s="197"/>
      <c r="AK1408" s="197"/>
      <c r="AL1408" s="197"/>
      <c r="AM1408" s="197"/>
      <c r="AN1408" s="197"/>
      <c r="AO1408" s="197"/>
      <c r="AP1408" s="197"/>
      <c r="AQ1408" s="197"/>
      <c r="AR1408" s="197"/>
      <c r="AS1408" s="197"/>
      <c r="AT1408" s="197"/>
      <c r="AU1408" s="197"/>
      <c r="AV1408" s="197"/>
      <c r="AW1408" s="197"/>
      <c r="AX1408" s="197"/>
    </row>
    <row r="1409" spans="1:50" s="119" customFormat="1" ht="21" customHeight="1">
      <c r="A1409" s="172"/>
      <c r="B1409" s="245"/>
      <c r="C1409" s="104"/>
      <c r="D1409" s="174">
        <v>4440</v>
      </c>
      <c r="E1409" s="195"/>
      <c r="F1409" s="92" t="s">
        <v>41</v>
      </c>
      <c r="G1409" s="96">
        <v>13656</v>
      </c>
      <c r="H1409" s="120">
        <v>11380</v>
      </c>
      <c r="I1409" s="224">
        <f t="shared" si="44"/>
        <v>83.33333333333334</v>
      </c>
      <c r="J1409" s="98" t="s">
        <v>95</v>
      </c>
      <c r="K1409" s="98"/>
      <c r="L1409" s="197"/>
      <c r="M1409" s="197"/>
      <c r="N1409" s="197"/>
      <c r="O1409" s="197"/>
      <c r="P1409" s="197"/>
      <c r="Q1409" s="197"/>
      <c r="R1409" s="197"/>
      <c r="S1409" s="197"/>
      <c r="T1409" s="197"/>
      <c r="V1409" s="197"/>
      <c r="W1409" s="197"/>
      <c r="X1409" s="197"/>
      <c r="Y1409" s="197"/>
      <c r="Z1409" s="197"/>
      <c r="AA1409" s="197"/>
      <c r="AB1409" s="197"/>
      <c r="AC1409" s="197"/>
      <c r="AD1409" s="197"/>
      <c r="AE1409" s="197"/>
      <c r="AF1409" s="197"/>
      <c r="AG1409" s="197"/>
      <c r="AH1409" s="197"/>
      <c r="AI1409" s="197"/>
      <c r="AJ1409" s="197"/>
      <c r="AK1409" s="197"/>
      <c r="AL1409" s="197"/>
      <c r="AM1409" s="197"/>
      <c r="AN1409" s="197"/>
      <c r="AO1409" s="197"/>
      <c r="AP1409" s="197"/>
      <c r="AQ1409" s="197"/>
      <c r="AR1409" s="197"/>
      <c r="AS1409" s="197"/>
      <c r="AT1409" s="197"/>
      <c r="AU1409" s="197"/>
      <c r="AV1409" s="197"/>
      <c r="AW1409" s="197"/>
      <c r="AX1409" s="197"/>
    </row>
    <row r="1410" spans="1:50" s="91" customFormat="1" ht="21" customHeight="1">
      <c r="A1410" s="172"/>
      <c r="B1410" s="245"/>
      <c r="C1410" s="102">
        <v>85301</v>
      </c>
      <c r="D1410" s="191"/>
      <c r="E1410" s="192"/>
      <c r="F1410" s="57" t="s">
        <v>50</v>
      </c>
      <c r="G1410" s="88">
        <f>SUM(G1411:G1412)</f>
        <v>30000</v>
      </c>
      <c r="H1410" s="88">
        <f>SUM(H1411:H1412)</f>
        <v>0</v>
      </c>
      <c r="I1410" s="218">
        <f t="shared" si="44"/>
        <v>0</v>
      </c>
      <c r="J1410" s="103"/>
      <c r="K1410" s="103"/>
      <c r="L1410" s="194"/>
      <c r="M1410" s="194"/>
      <c r="N1410" s="194"/>
      <c r="O1410" s="194"/>
      <c r="P1410" s="194"/>
      <c r="Q1410" s="194"/>
      <c r="R1410" s="194"/>
      <c r="S1410" s="194"/>
      <c r="T1410" s="194"/>
      <c r="V1410" s="194"/>
      <c r="W1410" s="194"/>
      <c r="X1410" s="194"/>
      <c r="Y1410" s="194"/>
      <c r="Z1410" s="194"/>
      <c r="AA1410" s="194"/>
      <c r="AB1410" s="194"/>
      <c r="AC1410" s="194"/>
      <c r="AD1410" s="194"/>
      <c r="AE1410" s="194"/>
      <c r="AF1410" s="194"/>
      <c r="AG1410" s="194"/>
      <c r="AH1410" s="194"/>
      <c r="AI1410" s="194"/>
      <c r="AJ1410" s="194"/>
      <c r="AK1410" s="194"/>
      <c r="AL1410" s="194"/>
      <c r="AM1410" s="194"/>
      <c r="AN1410" s="194"/>
      <c r="AO1410" s="194"/>
      <c r="AP1410" s="194"/>
      <c r="AQ1410" s="194"/>
      <c r="AR1410" s="194"/>
      <c r="AS1410" s="194"/>
      <c r="AT1410" s="194"/>
      <c r="AU1410" s="194"/>
      <c r="AV1410" s="194"/>
      <c r="AW1410" s="194"/>
      <c r="AX1410" s="194"/>
    </row>
    <row r="1411" spans="1:50" s="119" customFormat="1" ht="21" customHeight="1">
      <c r="A1411" s="172"/>
      <c r="B1411" s="245"/>
      <c r="C1411" s="104"/>
      <c r="D1411" s="174">
        <v>4220</v>
      </c>
      <c r="E1411" s="195"/>
      <c r="F1411" s="92" t="s">
        <v>65</v>
      </c>
      <c r="G1411" s="96">
        <v>8000</v>
      </c>
      <c r="H1411" s="120">
        <v>0</v>
      </c>
      <c r="I1411" s="224">
        <f t="shared" si="44"/>
        <v>0</v>
      </c>
      <c r="J1411" s="98" t="s">
        <v>504</v>
      </c>
      <c r="K1411" s="98"/>
      <c r="L1411" s="197"/>
      <c r="M1411" s="197"/>
      <c r="N1411" s="197"/>
      <c r="O1411" s="197"/>
      <c r="P1411" s="197"/>
      <c r="Q1411" s="197"/>
      <c r="R1411" s="197"/>
      <c r="S1411" s="197"/>
      <c r="T1411" s="197"/>
      <c r="V1411" s="197"/>
      <c r="W1411" s="197"/>
      <c r="X1411" s="197"/>
      <c r="Y1411" s="197"/>
      <c r="Z1411" s="197"/>
      <c r="AA1411" s="197"/>
      <c r="AB1411" s="197"/>
      <c r="AC1411" s="197"/>
      <c r="AD1411" s="197"/>
      <c r="AE1411" s="197"/>
      <c r="AF1411" s="197"/>
      <c r="AG1411" s="197"/>
      <c r="AH1411" s="197"/>
      <c r="AI1411" s="197"/>
      <c r="AJ1411" s="197"/>
      <c r="AK1411" s="197"/>
      <c r="AL1411" s="197"/>
      <c r="AM1411" s="197"/>
      <c r="AN1411" s="197"/>
      <c r="AO1411" s="197"/>
      <c r="AP1411" s="197"/>
      <c r="AQ1411" s="197"/>
      <c r="AR1411" s="197"/>
      <c r="AS1411" s="197"/>
      <c r="AT1411" s="197"/>
      <c r="AU1411" s="197"/>
      <c r="AV1411" s="197"/>
      <c r="AW1411" s="197"/>
      <c r="AX1411" s="197"/>
    </row>
    <row r="1412" spans="1:50" s="119" customFormat="1" ht="21" customHeight="1">
      <c r="A1412" s="172"/>
      <c r="B1412" s="245"/>
      <c r="C1412" s="104"/>
      <c r="D1412" s="174">
        <v>4260</v>
      </c>
      <c r="E1412" s="195"/>
      <c r="F1412" s="92" t="s">
        <v>31</v>
      </c>
      <c r="G1412" s="96">
        <v>22000</v>
      </c>
      <c r="H1412" s="120">
        <v>0</v>
      </c>
      <c r="I1412" s="224">
        <f t="shared" si="44"/>
        <v>0</v>
      </c>
      <c r="J1412" s="105" t="s">
        <v>504</v>
      </c>
      <c r="K1412" s="105"/>
      <c r="L1412" s="197"/>
      <c r="M1412" s="197"/>
      <c r="N1412" s="197"/>
      <c r="O1412" s="197"/>
      <c r="P1412" s="197"/>
      <c r="Q1412" s="197"/>
      <c r="R1412" s="197"/>
      <c r="S1412" s="197"/>
      <c r="T1412" s="197"/>
      <c r="V1412" s="197"/>
      <c r="W1412" s="197"/>
      <c r="X1412" s="197"/>
      <c r="Y1412" s="197"/>
      <c r="Z1412" s="197"/>
      <c r="AA1412" s="197"/>
      <c r="AB1412" s="197"/>
      <c r="AC1412" s="197"/>
      <c r="AD1412" s="197"/>
      <c r="AE1412" s="197"/>
      <c r="AF1412" s="197"/>
      <c r="AG1412" s="197"/>
      <c r="AH1412" s="197"/>
      <c r="AI1412" s="197"/>
      <c r="AJ1412" s="197"/>
      <c r="AK1412" s="197"/>
      <c r="AL1412" s="197"/>
      <c r="AM1412" s="197"/>
      <c r="AN1412" s="197"/>
      <c r="AO1412" s="197"/>
      <c r="AP1412" s="197"/>
      <c r="AQ1412" s="197"/>
      <c r="AR1412" s="197"/>
      <c r="AS1412" s="197"/>
      <c r="AT1412" s="197"/>
      <c r="AU1412" s="197"/>
      <c r="AV1412" s="197"/>
      <c r="AW1412" s="197"/>
      <c r="AX1412" s="197"/>
    </row>
    <row r="1413" spans="1:50" s="119" customFormat="1" ht="21" customHeight="1">
      <c r="A1413" s="174"/>
      <c r="B1413" s="174"/>
      <c r="C1413" s="246"/>
      <c r="D1413" s="174"/>
      <c r="E1413" s="195"/>
      <c r="F1413" s="92"/>
      <c r="G1413" s="96"/>
      <c r="H1413" s="120"/>
      <c r="I1413" s="226"/>
      <c r="J1413" s="110"/>
      <c r="K1413" s="110"/>
      <c r="L1413" s="197"/>
      <c r="M1413" s="197"/>
      <c r="N1413" s="197"/>
      <c r="O1413" s="197"/>
      <c r="P1413" s="197"/>
      <c r="Q1413" s="197"/>
      <c r="R1413" s="197"/>
      <c r="S1413" s="197"/>
      <c r="T1413" s="197"/>
      <c r="V1413" s="197"/>
      <c r="W1413" s="197"/>
      <c r="X1413" s="197"/>
      <c r="Y1413" s="197"/>
      <c r="Z1413" s="197"/>
      <c r="AA1413" s="197"/>
      <c r="AB1413" s="197"/>
      <c r="AC1413" s="197"/>
      <c r="AD1413" s="197"/>
      <c r="AE1413" s="197"/>
      <c r="AF1413" s="197"/>
      <c r="AG1413" s="197"/>
      <c r="AH1413" s="197"/>
      <c r="AI1413" s="197"/>
      <c r="AJ1413" s="197"/>
      <c r="AK1413" s="197"/>
      <c r="AL1413" s="197"/>
      <c r="AM1413" s="197"/>
      <c r="AN1413" s="197"/>
      <c r="AO1413" s="197"/>
      <c r="AP1413" s="197"/>
      <c r="AQ1413" s="197"/>
      <c r="AR1413" s="197"/>
      <c r="AS1413" s="197"/>
      <c r="AT1413" s="197"/>
      <c r="AU1413" s="197"/>
      <c r="AV1413" s="197"/>
      <c r="AW1413" s="197"/>
      <c r="AX1413" s="197"/>
    </row>
    <row r="1414" spans="1:11" s="87" customFormat="1" ht="18" customHeight="1">
      <c r="A1414" s="80" t="s">
        <v>505</v>
      </c>
      <c r="B1414" s="80"/>
      <c r="C1414" s="111"/>
      <c r="D1414" s="80"/>
      <c r="E1414" s="112"/>
      <c r="F1414" s="80" t="s">
        <v>506</v>
      </c>
      <c r="G1414" s="113">
        <f>SUM(G1415,G1417,G1419)</f>
        <v>671000</v>
      </c>
      <c r="H1414" s="113">
        <f>SUM(H1415,H1417,H1419)</f>
        <v>35509</v>
      </c>
      <c r="I1414" s="228">
        <f>H1414/G1414*100</f>
        <v>5.291952309985097</v>
      </c>
      <c r="J1414" s="86"/>
      <c r="K1414" s="86"/>
    </row>
    <row r="1415" spans="1:11" s="91" customFormat="1" ht="21" customHeight="1">
      <c r="A1415" s="184"/>
      <c r="B1415" s="229"/>
      <c r="C1415" s="59">
        <v>71002</v>
      </c>
      <c r="D1415" s="58"/>
      <c r="E1415" s="60"/>
      <c r="F1415" s="57" t="s">
        <v>507</v>
      </c>
      <c r="G1415" s="88">
        <f>SUM(G1416:G1416)</f>
        <v>58000</v>
      </c>
      <c r="H1415" s="88">
        <f>SUM(H1416:H1416)</f>
        <v>5509</v>
      </c>
      <c r="I1415" s="187">
        <f>H1415/G1415*100</f>
        <v>9.498275862068965</v>
      </c>
      <c r="J1415" s="90"/>
      <c r="K1415" s="90"/>
    </row>
    <row r="1416" spans="1:11" s="101" customFormat="1" ht="78" customHeight="1">
      <c r="A1416" s="230"/>
      <c r="B1416" s="232"/>
      <c r="C1416" s="130"/>
      <c r="D1416" s="127">
        <v>4300</v>
      </c>
      <c r="E1416" s="247"/>
      <c r="F1416" s="188" t="s">
        <v>34</v>
      </c>
      <c r="G1416" s="248">
        <v>58000</v>
      </c>
      <c r="H1416" s="249">
        <v>5509</v>
      </c>
      <c r="I1416" s="189">
        <f>H1416/G1416*100</f>
        <v>9.498275862068965</v>
      </c>
      <c r="J1416" s="140" t="s">
        <v>508</v>
      </c>
      <c r="K1416" s="140"/>
    </row>
    <row r="1417" spans="1:11" s="91" customFormat="1" ht="21" customHeight="1">
      <c r="A1417" s="230"/>
      <c r="B1417" s="231"/>
      <c r="C1417" s="59">
        <v>71004</v>
      </c>
      <c r="D1417" s="58"/>
      <c r="E1417" s="76"/>
      <c r="F1417" s="57" t="s">
        <v>509</v>
      </c>
      <c r="G1417" s="88">
        <f>G1418</f>
        <v>558000</v>
      </c>
      <c r="H1417" s="88">
        <f>H1418</f>
        <v>0</v>
      </c>
      <c r="I1417" s="250">
        <f aca="true" t="shared" si="45" ref="I1417:I1422">H1417/G1417*100</f>
        <v>0</v>
      </c>
      <c r="J1417" s="205"/>
      <c r="K1417" s="205"/>
    </row>
    <row r="1418" spans="1:11" s="99" customFormat="1" ht="45.75" customHeight="1">
      <c r="A1418" s="172"/>
      <c r="B1418" s="74"/>
      <c r="C1418" s="139"/>
      <c r="D1418" s="93">
        <v>4300</v>
      </c>
      <c r="E1418" s="95"/>
      <c r="F1418" s="92" t="s">
        <v>34</v>
      </c>
      <c r="G1418" s="122">
        <v>558000</v>
      </c>
      <c r="H1418" s="122">
        <v>0</v>
      </c>
      <c r="I1418" s="233">
        <f t="shared" si="45"/>
        <v>0</v>
      </c>
      <c r="J1418" s="98" t="s">
        <v>510</v>
      </c>
      <c r="K1418" s="98"/>
    </row>
    <row r="1419" spans="1:11" s="99" customFormat="1" ht="21" customHeight="1">
      <c r="A1419" s="184"/>
      <c r="B1419" s="229"/>
      <c r="C1419" s="59">
        <v>92120</v>
      </c>
      <c r="D1419" s="58"/>
      <c r="E1419" s="60"/>
      <c r="F1419" s="57" t="s">
        <v>511</v>
      </c>
      <c r="G1419" s="88">
        <f>SUM(G1420:G1422)</f>
        <v>55000</v>
      </c>
      <c r="H1419" s="88">
        <f>SUM(H1420:H1422)</f>
        <v>30000</v>
      </c>
      <c r="I1419" s="187">
        <f t="shared" si="45"/>
        <v>54.54545454545454</v>
      </c>
      <c r="J1419" s="103"/>
      <c r="K1419" s="103"/>
    </row>
    <row r="1420" spans="1:11" s="101" customFormat="1" ht="33" customHeight="1">
      <c r="A1420" s="239"/>
      <c r="B1420" s="251"/>
      <c r="C1420" s="134"/>
      <c r="D1420" s="93">
        <v>2620</v>
      </c>
      <c r="E1420" s="95"/>
      <c r="F1420" s="92" t="s">
        <v>512</v>
      </c>
      <c r="G1420" s="96">
        <v>30000</v>
      </c>
      <c r="H1420" s="96">
        <v>30000</v>
      </c>
      <c r="I1420" s="189">
        <f t="shared" si="45"/>
        <v>100</v>
      </c>
      <c r="J1420" s="98" t="s">
        <v>513</v>
      </c>
      <c r="K1420" s="98"/>
    </row>
    <row r="1421" spans="1:11" s="99" customFormat="1" ht="21" customHeight="1">
      <c r="A1421" s="230"/>
      <c r="B1421" s="232"/>
      <c r="C1421" s="130"/>
      <c r="D1421" s="127">
        <v>4210</v>
      </c>
      <c r="E1421" s="95"/>
      <c r="F1421" s="92" t="s">
        <v>27</v>
      </c>
      <c r="G1421" s="96">
        <v>2000</v>
      </c>
      <c r="H1421" s="96">
        <v>0</v>
      </c>
      <c r="I1421" s="190">
        <f t="shared" si="45"/>
        <v>0</v>
      </c>
      <c r="J1421" s="98" t="s">
        <v>514</v>
      </c>
      <c r="K1421" s="98"/>
    </row>
    <row r="1422" spans="1:11" s="99" customFormat="1" ht="75.75" customHeight="1">
      <c r="A1422" s="230"/>
      <c r="B1422" s="232"/>
      <c r="C1422" s="130"/>
      <c r="D1422" s="127">
        <v>4300</v>
      </c>
      <c r="E1422" s="95"/>
      <c r="F1422" s="174" t="s">
        <v>34</v>
      </c>
      <c r="G1422" s="96">
        <v>23000</v>
      </c>
      <c r="H1422" s="96">
        <v>0</v>
      </c>
      <c r="I1422" s="190">
        <f t="shared" si="45"/>
        <v>0</v>
      </c>
      <c r="J1422" s="140" t="s">
        <v>515</v>
      </c>
      <c r="K1422" s="140"/>
    </row>
    <row r="1423" spans="1:11" s="11" customFormat="1" ht="21" customHeight="1">
      <c r="A1423" s="106"/>
      <c r="B1423" s="106"/>
      <c r="C1423" s="107"/>
      <c r="D1423" s="106"/>
      <c r="E1423" s="108"/>
      <c r="F1423" s="106"/>
      <c r="G1423" s="109"/>
      <c r="H1423" s="109"/>
      <c r="I1423" s="109"/>
      <c r="J1423" s="131"/>
      <c r="K1423" s="131"/>
    </row>
    <row r="1424" spans="1:11" s="87" customFormat="1" ht="21" customHeight="1">
      <c r="A1424" s="80" t="s">
        <v>516</v>
      </c>
      <c r="B1424" s="80"/>
      <c r="C1424" s="111"/>
      <c r="D1424" s="80"/>
      <c r="E1424" s="112"/>
      <c r="F1424" s="80" t="s">
        <v>517</v>
      </c>
      <c r="G1424" s="113">
        <f>SUM(G1425:G1430)/2</f>
        <v>1861284</v>
      </c>
      <c r="H1424" s="113">
        <f>SUM(H1425:H1430)/2</f>
        <v>701597</v>
      </c>
      <c r="I1424" s="228">
        <f>H1424/G1424*100</f>
        <v>37.69424762690702</v>
      </c>
      <c r="J1424" s="86"/>
      <c r="K1424" s="86"/>
    </row>
    <row r="1425" spans="1:11" s="91" customFormat="1" ht="30" customHeight="1">
      <c r="A1425" s="172"/>
      <c r="B1425" s="172"/>
      <c r="C1425" s="94">
        <v>75023</v>
      </c>
      <c r="D1425" s="188"/>
      <c r="E1425" s="252"/>
      <c r="F1425" s="184" t="s">
        <v>518</v>
      </c>
      <c r="G1425" s="253">
        <f>SUM(G1426)</f>
        <v>0</v>
      </c>
      <c r="H1425" s="253">
        <f>SUM(H1426)</f>
        <v>85</v>
      </c>
      <c r="I1425" s="250">
        <v>0</v>
      </c>
      <c r="J1425" s="90"/>
      <c r="K1425" s="90"/>
    </row>
    <row r="1426" spans="1:11" s="91" customFormat="1" ht="19.5" customHeight="1">
      <c r="A1426" s="172"/>
      <c r="B1426" s="172"/>
      <c r="C1426" s="94"/>
      <c r="D1426" s="254">
        <v>4990</v>
      </c>
      <c r="E1426" s="255"/>
      <c r="F1426" s="188" t="s">
        <v>260</v>
      </c>
      <c r="G1426" s="256">
        <v>0</v>
      </c>
      <c r="H1426" s="256">
        <v>85</v>
      </c>
      <c r="I1426" s="189">
        <v>0</v>
      </c>
      <c r="J1426" s="98"/>
      <c r="K1426" s="98"/>
    </row>
    <row r="1427" spans="1:11" s="91" customFormat="1" ht="30.75" customHeight="1">
      <c r="A1427" s="184"/>
      <c r="B1427" s="184"/>
      <c r="C1427" s="185">
        <v>75702</v>
      </c>
      <c r="D1427" s="57"/>
      <c r="E1427" s="186"/>
      <c r="F1427" s="57" t="s">
        <v>519</v>
      </c>
      <c r="G1427" s="88">
        <f>SUM(G1428)</f>
        <v>1436588</v>
      </c>
      <c r="H1427" s="88">
        <f>SUM(H1428)</f>
        <v>701512</v>
      </c>
      <c r="I1427" s="250">
        <f>H1427/G1427*100</f>
        <v>48.83181538478673</v>
      </c>
      <c r="J1427" s="144"/>
      <c r="K1427" s="144"/>
    </row>
    <row r="1428" spans="1:11" s="91" customFormat="1" ht="21" customHeight="1">
      <c r="A1428" s="172"/>
      <c r="B1428" s="172"/>
      <c r="C1428" s="94"/>
      <c r="D1428" s="188">
        <v>8010</v>
      </c>
      <c r="E1428" s="252"/>
      <c r="F1428" s="92" t="s">
        <v>520</v>
      </c>
      <c r="G1428" s="96">
        <v>1436588</v>
      </c>
      <c r="H1428" s="96">
        <v>701512</v>
      </c>
      <c r="I1428" s="190">
        <f>H1428/G1428*100</f>
        <v>48.83181538478673</v>
      </c>
      <c r="J1428" s="98"/>
      <c r="K1428" s="98"/>
    </row>
    <row r="1429" spans="1:11" s="91" customFormat="1" ht="21" customHeight="1">
      <c r="A1429" s="172"/>
      <c r="B1429" s="172"/>
      <c r="C1429" s="94">
        <v>75818</v>
      </c>
      <c r="D1429" s="184"/>
      <c r="E1429" s="257"/>
      <c r="F1429" s="184" t="s">
        <v>521</v>
      </c>
      <c r="G1429" s="253">
        <f>SUM(G1430)</f>
        <v>424696</v>
      </c>
      <c r="H1429" s="253">
        <f>SUM(H1430)</f>
        <v>0</v>
      </c>
      <c r="I1429" s="258">
        <f>H1429/G1429*100</f>
        <v>0</v>
      </c>
      <c r="J1429" s="103"/>
      <c r="K1429" s="103"/>
    </row>
    <row r="1430" spans="1:11" s="91" customFormat="1" ht="21" customHeight="1">
      <c r="A1430" s="172"/>
      <c r="B1430" s="172"/>
      <c r="C1430" s="94"/>
      <c r="D1430" s="188">
        <v>4810</v>
      </c>
      <c r="E1430" s="252"/>
      <c r="F1430" s="188" t="s">
        <v>522</v>
      </c>
      <c r="G1430" s="256">
        <v>424696</v>
      </c>
      <c r="H1430" s="256">
        <v>0</v>
      </c>
      <c r="I1430" s="259">
        <f>H1430/G1430*100</f>
        <v>0</v>
      </c>
      <c r="J1430" s="105" t="s">
        <v>523</v>
      </c>
      <c r="K1430" s="105"/>
    </row>
    <row r="1431" spans="1:11" s="91" customFormat="1" ht="21" customHeight="1">
      <c r="A1431" s="172"/>
      <c r="B1431" s="172"/>
      <c r="C1431" s="94"/>
      <c r="D1431" s="188"/>
      <c r="E1431" s="252"/>
      <c r="F1431" s="188"/>
      <c r="G1431" s="256"/>
      <c r="H1431" s="256"/>
      <c r="I1431" s="259"/>
      <c r="J1431" s="110"/>
      <c r="K1431" s="110"/>
    </row>
    <row r="1432" spans="1:11" s="91" customFormat="1" ht="21" customHeight="1">
      <c r="A1432" s="172"/>
      <c r="B1432" s="172"/>
      <c r="C1432" s="94"/>
      <c r="D1432" s="188"/>
      <c r="E1432" s="252"/>
      <c r="F1432" s="260" t="s">
        <v>15</v>
      </c>
      <c r="G1432" s="261"/>
      <c r="H1432" s="261"/>
      <c r="I1432" s="261"/>
      <c r="J1432" s="261"/>
      <c r="K1432" s="262"/>
    </row>
    <row r="1433" spans="1:11" s="91" customFormat="1" ht="21" customHeight="1">
      <c r="A1433" s="172"/>
      <c r="B1433" s="172"/>
      <c r="C1433" s="94">
        <v>75814</v>
      </c>
      <c r="D1433" s="184"/>
      <c r="E1433" s="257"/>
      <c r="F1433" s="92" t="s">
        <v>524</v>
      </c>
      <c r="G1433" s="88">
        <v>3630000</v>
      </c>
      <c r="H1433" s="88">
        <v>1815000</v>
      </c>
      <c r="I1433" s="250">
        <f>H1433/G1433*100</f>
        <v>50</v>
      </c>
      <c r="J1433" s="110" t="s">
        <v>525</v>
      </c>
      <c r="K1433" s="110"/>
    </row>
    <row r="1434" spans="1:11" s="91" customFormat="1" ht="21" customHeight="1">
      <c r="A1434" s="172"/>
      <c r="B1434" s="172"/>
      <c r="C1434" s="94"/>
      <c r="D1434" s="188"/>
      <c r="E1434" s="252"/>
      <c r="F1434" s="188"/>
      <c r="G1434" s="256"/>
      <c r="H1434" s="256"/>
      <c r="I1434" s="259"/>
      <c r="J1434" s="110"/>
      <c r="K1434" s="110"/>
    </row>
    <row r="1435" spans="1:11" s="87" customFormat="1" ht="21" customHeight="1">
      <c r="A1435" s="80" t="s">
        <v>526</v>
      </c>
      <c r="B1435" s="80"/>
      <c r="C1435" s="111"/>
      <c r="D1435" s="80"/>
      <c r="E1435" s="112"/>
      <c r="F1435" s="80" t="s">
        <v>527</v>
      </c>
      <c r="G1435" s="113">
        <f>SUM(G1436:G1476)/2</f>
        <v>2124811</v>
      </c>
      <c r="H1435" s="113">
        <f>SUM(H1436:H1476)/2</f>
        <v>916021</v>
      </c>
      <c r="I1435" s="228">
        <f>H1435/G1435*100</f>
        <v>43.110704905048024</v>
      </c>
      <c r="J1435" s="86"/>
      <c r="K1435" s="86"/>
    </row>
    <row r="1436" spans="1:11" s="99" customFormat="1" ht="21" customHeight="1">
      <c r="A1436" s="184"/>
      <c r="B1436" s="229"/>
      <c r="C1436" s="59">
        <v>80101</v>
      </c>
      <c r="D1436" s="58"/>
      <c r="E1436" s="60"/>
      <c r="F1436" s="57" t="s">
        <v>251</v>
      </c>
      <c r="G1436" s="88">
        <f>SUM(G1437:G1437)</f>
        <v>78000</v>
      </c>
      <c r="H1436" s="88">
        <f>SUM(H1437:H1437)</f>
        <v>27511</v>
      </c>
      <c r="I1436" s="187">
        <f aca="true" t="shared" si="46" ref="I1436:I1444">H1436/G1436*100</f>
        <v>35.27051282051282</v>
      </c>
      <c r="J1436" s="90"/>
      <c r="K1436" s="90"/>
    </row>
    <row r="1437" spans="1:11" s="99" customFormat="1" ht="31.5" customHeight="1">
      <c r="A1437" s="230"/>
      <c r="B1437" s="231"/>
      <c r="C1437" s="100"/>
      <c r="D1437" s="93">
        <v>2540</v>
      </c>
      <c r="E1437" s="95"/>
      <c r="F1437" s="92" t="s">
        <v>528</v>
      </c>
      <c r="G1437" s="96">
        <v>78000</v>
      </c>
      <c r="H1437" s="96">
        <v>27511</v>
      </c>
      <c r="I1437" s="190">
        <f t="shared" si="46"/>
        <v>35.27051282051282</v>
      </c>
      <c r="J1437" s="98" t="s">
        <v>529</v>
      </c>
      <c r="K1437" s="98"/>
    </row>
    <row r="1438" spans="1:11" s="99" customFormat="1" ht="21" customHeight="1">
      <c r="A1438" s="230"/>
      <c r="B1438" s="231"/>
      <c r="C1438" s="59">
        <v>80110</v>
      </c>
      <c r="D1438" s="58"/>
      <c r="E1438" s="60"/>
      <c r="F1438" s="172" t="s">
        <v>76</v>
      </c>
      <c r="G1438" s="173">
        <f>SUM(G1439)</f>
        <v>50000</v>
      </c>
      <c r="H1438" s="173">
        <f>SUM(H1439)</f>
        <v>16232</v>
      </c>
      <c r="I1438" s="263">
        <f t="shared" si="46"/>
        <v>32.464</v>
      </c>
      <c r="J1438" s="103"/>
      <c r="K1438" s="103"/>
    </row>
    <row r="1439" spans="1:11" s="101" customFormat="1" ht="32.25" customHeight="1">
      <c r="A1439" s="230"/>
      <c r="B1439" s="231"/>
      <c r="C1439" s="130"/>
      <c r="D1439" s="93">
        <v>2540</v>
      </c>
      <c r="E1439" s="95"/>
      <c r="F1439" s="92" t="s">
        <v>528</v>
      </c>
      <c r="G1439" s="96">
        <v>50000</v>
      </c>
      <c r="H1439" s="96">
        <v>16232</v>
      </c>
      <c r="I1439" s="190">
        <f t="shared" si="46"/>
        <v>32.464</v>
      </c>
      <c r="J1439" s="98" t="s">
        <v>530</v>
      </c>
      <c r="K1439" s="98"/>
    </row>
    <row r="1440" spans="1:11" s="99" customFormat="1" ht="21" customHeight="1">
      <c r="A1440" s="230"/>
      <c r="B1440" s="231"/>
      <c r="C1440" s="59">
        <v>80113</v>
      </c>
      <c r="D1440" s="58"/>
      <c r="E1440" s="60"/>
      <c r="F1440" s="57" t="s">
        <v>531</v>
      </c>
      <c r="G1440" s="88">
        <f>SUM(G1441:G1443)</f>
        <v>108068</v>
      </c>
      <c r="H1440" s="88">
        <f>SUM(H1441:H1443)</f>
        <v>50541</v>
      </c>
      <c r="I1440" s="187">
        <f t="shared" si="46"/>
        <v>46.76777584483843</v>
      </c>
      <c r="J1440" s="103"/>
      <c r="K1440" s="103"/>
    </row>
    <row r="1441" spans="1:11" s="101" customFormat="1" ht="21" customHeight="1">
      <c r="A1441" s="239"/>
      <c r="B1441" s="251"/>
      <c r="C1441" s="209"/>
      <c r="D1441" s="93">
        <v>4110</v>
      </c>
      <c r="E1441" s="95"/>
      <c r="F1441" s="92" t="s">
        <v>51</v>
      </c>
      <c r="G1441" s="96">
        <v>939</v>
      </c>
      <c r="H1441" s="96">
        <v>431</v>
      </c>
      <c r="I1441" s="190">
        <f t="shared" si="46"/>
        <v>45.89989350372737</v>
      </c>
      <c r="J1441" s="98" t="s">
        <v>532</v>
      </c>
      <c r="K1441" s="98"/>
    </row>
    <row r="1442" spans="1:11" s="101" customFormat="1" ht="21" customHeight="1">
      <c r="A1442" s="239"/>
      <c r="B1442" s="251"/>
      <c r="C1442" s="209"/>
      <c r="D1442" s="93">
        <v>4120</v>
      </c>
      <c r="E1442" s="95"/>
      <c r="F1442" s="92" t="s">
        <v>26</v>
      </c>
      <c r="G1442" s="96">
        <v>129</v>
      </c>
      <c r="H1442" s="96">
        <v>65</v>
      </c>
      <c r="I1442" s="190">
        <f t="shared" si="46"/>
        <v>50.3875968992248</v>
      </c>
      <c r="J1442" s="98"/>
      <c r="K1442" s="98"/>
    </row>
    <row r="1443" spans="1:11" s="99" customFormat="1" ht="21" customHeight="1">
      <c r="A1443" s="230"/>
      <c r="B1443" s="231"/>
      <c r="C1443" s="104"/>
      <c r="D1443" s="93">
        <v>4300</v>
      </c>
      <c r="E1443" s="95"/>
      <c r="F1443" s="92" t="s">
        <v>34</v>
      </c>
      <c r="G1443" s="96">
        <v>107000</v>
      </c>
      <c r="H1443" s="96">
        <v>50045</v>
      </c>
      <c r="I1443" s="190">
        <f t="shared" si="46"/>
        <v>46.771028037383175</v>
      </c>
      <c r="J1443" s="98"/>
      <c r="K1443" s="98"/>
    </row>
    <row r="1444" spans="1:11" s="99" customFormat="1" ht="21" customHeight="1">
      <c r="A1444" s="230"/>
      <c r="B1444" s="231"/>
      <c r="C1444" s="59">
        <v>80120</v>
      </c>
      <c r="D1444" s="58"/>
      <c r="E1444" s="264"/>
      <c r="F1444" s="184" t="s">
        <v>167</v>
      </c>
      <c r="G1444" s="253">
        <f>SUM(G1445:G1447)</f>
        <v>126000</v>
      </c>
      <c r="H1444" s="253">
        <f>SUM(H1445:H1447)</f>
        <v>61962</v>
      </c>
      <c r="I1444" s="250">
        <f t="shared" si="46"/>
        <v>49.17619047619048</v>
      </c>
      <c r="J1444" s="103"/>
      <c r="K1444" s="103"/>
    </row>
    <row r="1445" spans="1:11" s="99" customFormat="1" ht="21" customHeight="1">
      <c r="A1445" s="230"/>
      <c r="B1445" s="231"/>
      <c r="C1445" s="94"/>
      <c r="D1445" s="95">
        <v>2540</v>
      </c>
      <c r="E1445" s="247"/>
      <c r="F1445" s="92" t="s">
        <v>528</v>
      </c>
      <c r="G1445" s="96">
        <v>126000</v>
      </c>
      <c r="H1445" s="163">
        <v>61962</v>
      </c>
      <c r="I1445" s="265">
        <f>H1445/SUM(G1445:G1447)*100</f>
        <v>49.17619047619048</v>
      </c>
      <c r="J1445" s="98" t="s">
        <v>533</v>
      </c>
      <c r="K1445" s="98"/>
    </row>
    <row r="1446" spans="1:11" s="99" customFormat="1" ht="21" customHeight="1">
      <c r="A1446" s="230"/>
      <c r="B1446" s="231"/>
      <c r="C1446" s="100"/>
      <c r="D1446" s="95"/>
      <c r="E1446" s="238"/>
      <c r="F1446" s="92"/>
      <c r="G1446" s="96"/>
      <c r="H1446" s="163"/>
      <c r="I1446" s="265"/>
      <c r="J1446" s="98" t="s">
        <v>534</v>
      </c>
      <c r="K1446" s="98"/>
    </row>
    <row r="1447" spans="1:11" s="101" customFormat="1" ht="21" customHeight="1">
      <c r="A1447" s="230"/>
      <c r="B1447" s="231"/>
      <c r="C1447" s="102"/>
      <c r="D1447" s="95"/>
      <c r="E1447" s="138"/>
      <c r="F1447" s="92"/>
      <c r="G1447" s="96"/>
      <c r="H1447" s="163"/>
      <c r="I1447" s="265"/>
      <c r="J1447" s="98" t="s">
        <v>535</v>
      </c>
      <c r="K1447" s="98"/>
    </row>
    <row r="1448" spans="1:11" s="99" customFormat="1" ht="21" customHeight="1">
      <c r="A1448" s="230"/>
      <c r="B1448" s="231"/>
      <c r="C1448" s="102">
        <v>80123</v>
      </c>
      <c r="D1448" s="60"/>
      <c r="E1448" s="76"/>
      <c r="F1448" s="172" t="s">
        <v>536</v>
      </c>
      <c r="G1448" s="173">
        <f>SUM(G1449)</f>
        <v>10000</v>
      </c>
      <c r="H1448" s="173">
        <f>SUM(H1449)</f>
        <v>0</v>
      </c>
      <c r="I1448" s="250">
        <f aca="true" t="shared" si="47" ref="I1448:I1463">H1448/G1448*100</f>
        <v>0</v>
      </c>
      <c r="J1448" s="103"/>
      <c r="K1448" s="103"/>
    </row>
    <row r="1449" spans="1:11" s="101" customFormat="1" ht="33" customHeight="1">
      <c r="A1449" s="239"/>
      <c r="B1449" s="251"/>
      <c r="C1449" s="104"/>
      <c r="D1449" s="95">
        <v>2540</v>
      </c>
      <c r="E1449" s="138"/>
      <c r="F1449" s="92" t="s">
        <v>528</v>
      </c>
      <c r="G1449" s="122">
        <v>10000</v>
      </c>
      <c r="H1449" s="146">
        <v>0</v>
      </c>
      <c r="I1449" s="189">
        <f t="shared" si="47"/>
        <v>0</v>
      </c>
      <c r="J1449" s="98" t="s">
        <v>537</v>
      </c>
      <c r="K1449" s="98"/>
    </row>
    <row r="1450" spans="1:11" s="99" customFormat="1" ht="21" customHeight="1">
      <c r="A1450" s="230"/>
      <c r="B1450" s="231"/>
      <c r="C1450" s="59">
        <v>80130</v>
      </c>
      <c r="D1450" s="58"/>
      <c r="E1450" s="76"/>
      <c r="F1450" s="172" t="s">
        <v>158</v>
      </c>
      <c r="G1450" s="173">
        <f>SUM(G1451)</f>
        <v>83952</v>
      </c>
      <c r="H1450" s="173">
        <f>SUM(H1451)</f>
        <v>32893</v>
      </c>
      <c r="I1450" s="250">
        <f t="shared" si="47"/>
        <v>39.18072231751477</v>
      </c>
      <c r="J1450" s="205"/>
      <c r="K1450" s="205"/>
    </row>
    <row r="1451" spans="1:11" s="101" customFormat="1" ht="33" customHeight="1">
      <c r="A1451" s="230"/>
      <c r="B1451" s="231"/>
      <c r="C1451" s="130"/>
      <c r="D1451" s="93">
        <v>2540</v>
      </c>
      <c r="E1451" s="95"/>
      <c r="F1451" s="92" t="s">
        <v>528</v>
      </c>
      <c r="G1451" s="96">
        <v>83952</v>
      </c>
      <c r="H1451" s="96">
        <v>32893</v>
      </c>
      <c r="I1451" s="189">
        <f t="shared" si="47"/>
        <v>39.18072231751477</v>
      </c>
      <c r="J1451" s="98" t="s">
        <v>538</v>
      </c>
      <c r="K1451" s="98"/>
    </row>
    <row r="1452" spans="1:11" s="99" customFormat="1" ht="21" customHeight="1">
      <c r="A1452" s="230"/>
      <c r="B1452" s="231"/>
      <c r="C1452" s="59">
        <v>80145</v>
      </c>
      <c r="D1452" s="58"/>
      <c r="E1452" s="60"/>
      <c r="F1452" s="172" t="s">
        <v>539</v>
      </c>
      <c r="G1452" s="173">
        <f>SUM(G1453)</f>
        <v>13500</v>
      </c>
      <c r="H1452" s="173">
        <f>SUM(H1453)</f>
        <v>150</v>
      </c>
      <c r="I1452" s="263">
        <f t="shared" si="47"/>
        <v>1.1111111111111112</v>
      </c>
      <c r="J1452" s="103"/>
      <c r="K1452" s="103"/>
    </row>
    <row r="1453" spans="1:11" s="101" customFormat="1" ht="21" customHeight="1">
      <c r="A1453" s="230"/>
      <c r="B1453" s="231"/>
      <c r="C1453" s="130"/>
      <c r="D1453" s="137">
        <v>4300</v>
      </c>
      <c r="E1453" s="138"/>
      <c r="F1453" s="92" t="s">
        <v>332</v>
      </c>
      <c r="G1453" s="122">
        <v>13500</v>
      </c>
      <c r="H1453" s="122">
        <v>150</v>
      </c>
      <c r="I1453" s="190">
        <f t="shared" si="47"/>
        <v>1.1111111111111112</v>
      </c>
      <c r="J1453" s="98" t="s">
        <v>540</v>
      </c>
      <c r="K1453" s="98"/>
    </row>
    <row r="1454" spans="1:11" s="99" customFormat="1" ht="21" customHeight="1">
      <c r="A1454" s="230"/>
      <c r="B1454" s="231"/>
      <c r="C1454" s="59">
        <v>80146</v>
      </c>
      <c r="D1454" s="58"/>
      <c r="E1454" s="60"/>
      <c r="F1454" s="172" t="s">
        <v>47</v>
      </c>
      <c r="G1454" s="173">
        <f>SUM(G1455)</f>
        <v>6500</v>
      </c>
      <c r="H1454" s="173">
        <f>SUM(H1455)</f>
        <v>0</v>
      </c>
      <c r="I1454" s="263">
        <f>H1454/G1454*100</f>
        <v>0</v>
      </c>
      <c r="J1454" s="103"/>
      <c r="K1454" s="103"/>
    </row>
    <row r="1455" spans="1:11" s="101" customFormat="1" ht="21" customHeight="1">
      <c r="A1455" s="230"/>
      <c r="B1455" s="231"/>
      <c r="C1455" s="130"/>
      <c r="D1455" s="137">
        <v>4300</v>
      </c>
      <c r="E1455" s="138"/>
      <c r="F1455" s="92" t="s">
        <v>332</v>
      </c>
      <c r="G1455" s="122">
        <v>6500</v>
      </c>
      <c r="H1455" s="122">
        <v>0</v>
      </c>
      <c r="I1455" s="190">
        <f>H1455/G1455*100</f>
        <v>0</v>
      </c>
      <c r="J1455" s="98" t="s">
        <v>541</v>
      </c>
      <c r="K1455" s="98"/>
    </row>
    <row r="1456" spans="1:11" s="99" customFormat="1" ht="21" customHeight="1">
      <c r="A1456" s="230"/>
      <c r="B1456" s="231"/>
      <c r="C1456" s="59">
        <v>80195</v>
      </c>
      <c r="D1456" s="58"/>
      <c r="E1456" s="60"/>
      <c r="F1456" s="57" t="s">
        <v>272</v>
      </c>
      <c r="G1456" s="88">
        <f>SUM(G1457:G1463)</f>
        <v>179682</v>
      </c>
      <c r="H1456" s="88">
        <f>SUM(H1457:H1463)</f>
        <v>29587</v>
      </c>
      <c r="I1456" s="187">
        <f t="shared" si="47"/>
        <v>16.466312708006367</v>
      </c>
      <c r="J1456" s="103"/>
      <c r="K1456" s="103"/>
    </row>
    <row r="1457" spans="1:11" s="101" customFormat="1" ht="48" customHeight="1">
      <c r="A1457" s="239"/>
      <c r="B1457" s="251"/>
      <c r="C1457" s="125"/>
      <c r="D1457" s="93">
        <v>2320</v>
      </c>
      <c r="E1457" s="95"/>
      <c r="F1457" s="92" t="s">
        <v>542</v>
      </c>
      <c r="G1457" s="96">
        <v>25000</v>
      </c>
      <c r="H1457" s="96">
        <v>5124</v>
      </c>
      <c r="I1457" s="190">
        <f t="shared" si="47"/>
        <v>20.496</v>
      </c>
      <c r="J1457" s="98" t="s">
        <v>543</v>
      </c>
      <c r="K1457" s="98"/>
    </row>
    <row r="1458" spans="1:11" s="101" customFormat="1" ht="21" customHeight="1">
      <c r="A1458" s="239"/>
      <c r="B1458" s="251"/>
      <c r="C1458" s="125"/>
      <c r="D1458" s="93">
        <v>3020</v>
      </c>
      <c r="E1458" s="95"/>
      <c r="F1458" s="121" t="s">
        <v>61</v>
      </c>
      <c r="G1458" s="122">
        <v>90000</v>
      </c>
      <c r="H1458" s="122">
        <v>21800</v>
      </c>
      <c r="I1458" s="233">
        <f t="shared" si="47"/>
        <v>24.22222222222222</v>
      </c>
      <c r="J1458" s="98" t="s">
        <v>544</v>
      </c>
      <c r="K1458" s="98"/>
    </row>
    <row r="1459" spans="1:11" s="101" customFormat="1" ht="21" customHeight="1">
      <c r="A1459" s="239"/>
      <c r="B1459" s="251"/>
      <c r="C1459" s="125"/>
      <c r="D1459" s="93">
        <v>4010</v>
      </c>
      <c r="E1459" s="95"/>
      <c r="F1459" s="121" t="s">
        <v>78</v>
      </c>
      <c r="G1459" s="122">
        <v>50000</v>
      </c>
      <c r="H1459" s="122">
        <v>0</v>
      </c>
      <c r="I1459" s="233">
        <f t="shared" si="47"/>
        <v>0</v>
      </c>
      <c r="J1459" s="140" t="s">
        <v>545</v>
      </c>
      <c r="K1459" s="140"/>
    </row>
    <row r="1460" spans="1:11" s="101" customFormat="1" ht="21" customHeight="1">
      <c r="A1460" s="239"/>
      <c r="B1460" s="238"/>
      <c r="C1460" s="125"/>
      <c r="D1460" s="127">
        <v>4110</v>
      </c>
      <c r="E1460" s="95"/>
      <c r="F1460" s="92" t="s">
        <v>25</v>
      </c>
      <c r="G1460" s="96">
        <v>9219</v>
      </c>
      <c r="H1460" s="96">
        <v>0</v>
      </c>
      <c r="I1460" s="190">
        <f t="shared" si="47"/>
        <v>0</v>
      </c>
      <c r="J1460" s="140" t="s">
        <v>546</v>
      </c>
      <c r="K1460" s="140"/>
    </row>
    <row r="1461" spans="1:11" s="101" customFormat="1" ht="21" customHeight="1">
      <c r="A1461" s="239"/>
      <c r="B1461" s="238"/>
      <c r="C1461" s="125"/>
      <c r="D1461" s="127">
        <v>4120</v>
      </c>
      <c r="E1461" s="95"/>
      <c r="F1461" s="92" t="s">
        <v>26</v>
      </c>
      <c r="G1461" s="96">
        <v>1263</v>
      </c>
      <c r="H1461" s="96">
        <v>0</v>
      </c>
      <c r="I1461" s="190">
        <f t="shared" si="47"/>
        <v>0</v>
      </c>
      <c r="J1461" s="140" t="s">
        <v>547</v>
      </c>
      <c r="K1461" s="140"/>
    </row>
    <row r="1462" spans="1:11" s="99" customFormat="1" ht="36" customHeight="1">
      <c r="A1462" s="230"/>
      <c r="B1462" s="232"/>
      <c r="C1462" s="125"/>
      <c r="D1462" s="127">
        <v>4210</v>
      </c>
      <c r="E1462" s="95"/>
      <c r="F1462" s="92" t="s">
        <v>27</v>
      </c>
      <c r="G1462" s="96">
        <v>2200</v>
      </c>
      <c r="H1462" s="96">
        <v>1663</v>
      </c>
      <c r="I1462" s="190">
        <f t="shared" si="47"/>
        <v>75.5909090909091</v>
      </c>
      <c r="J1462" s="140" t="s">
        <v>548</v>
      </c>
      <c r="K1462" s="140"/>
    </row>
    <row r="1463" spans="1:11" s="99" customFormat="1" ht="21" customHeight="1">
      <c r="A1463" s="172"/>
      <c r="B1463" s="74"/>
      <c r="C1463" s="125"/>
      <c r="D1463" s="93">
        <v>4300</v>
      </c>
      <c r="E1463" s="95"/>
      <c r="F1463" s="121" t="s">
        <v>34</v>
      </c>
      <c r="G1463" s="122">
        <v>2000</v>
      </c>
      <c r="H1463" s="122">
        <v>1000</v>
      </c>
      <c r="I1463" s="233">
        <f t="shared" si="47"/>
        <v>50</v>
      </c>
      <c r="J1463" s="140" t="s">
        <v>549</v>
      </c>
      <c r="K1463" s="140"/>
    </row>
    <row r="1464" spans="1:11" s="99" customFormat="1" ht="21" customHeight="1">
      <c r="A1464" s="230"/>
      <c r="B1464" s="231"/>
      <c r="C1464" s="102">
        <v>85154</v>
      </c>
      <c r="D1464" s="58"/>
      <c r="E1464" s="60"/>
      <c r="F1464" s="172" t="s">
        <v>494</v>
      </c>
      <c r="G1464" s="173">
        <f>SUM(G1465:G1465)</f>
        <v>150238</v>
      </c>
      <c r="H1464" s="173">
        <f>SUM(H1465:H1465)</f>
        <v>83627</v>
      </c>
      <c r="I1464" s="263">
        <f aca="true" t="shared" si="48" ref="I1464:I1470">H1464/G1464*100</f>
        <v>55.66301468336905</v>
      </c>
      <c r="J1464" s="144"/>
      <c r="K1464" s="144"/>
    </row>
    <row r="1465" spans="1:11" s="99" customFormat="1" ht="21" customHeight="1">
      <c r="A1465" s="230"/>
      <c r="B1465" s="231"/>
      <c r="C1465" s="102"/>
      <c r="D1465" s="93">
        <v>4300</v>
      </c>
      <c r="E1465" s="95"/>
      <c r="F1465" s="121" t="s">
        <v>34</v>
      </c>
      <c r="G1465" s="122">
        <v>150238</v>
      </c>
      <c r="H1465" s="122">
        <v>83627</v>
      </c>
      <c r="I1465" s="233">
        <f t="shared" si="48"/>
        <v>55.66301468336905</v>
      </c>
      <c r="J1465" s="140" t="s">
        <v>550</v>
      </c>
      <c r="K1465" s="140"/>
    </row>
    <row r="1466" spans="1:11" s="99" customFormat="1" ht="21" customHeight="1">
      <c r="A1466" s="184"/>
      <c r="B1466" s="229"/>
      <c r="C1466" s="59">
        <v>85403</v>
      </c>
      <c r="D1466" s="58"/>
      <c r="E1466" s="60"/>
      <c r="F1466" s="57" t="s">
        <v>551</v>
      </c>
      <c r="G1466" s="88">
        <f>SUM(G1467)</f>
        <v>1072000</v>
      </c>
      <c r="H1466" s="88">
        <f>SUM(H1467)</f>
        <v>572933</v>
      </c>
      <c r="I1466" s="187">
        <f t="shared" si="48"/>
        <v>53.44524253731343</v>
      </c>
      <c r="J1466" s="103"/>
      <c r="K1466" s="103"/>
    </row>
    <row r="1467" spans="1:11" s="99" customFormat="1" ht="31.5" customHeight="1">
      <c r="A1467" s="230"/>
      <c r="B1467" s="231"/>
      <c r="C1467" s="100"/>
      <c r="D1467" s="93">
        <v>2580</v>
      </c>
      <c r="E1467" s="95"/>
      <c r="F1467" s="92" t="s">
        <v>552</v>
      </c>
      <c r="G1467" s="96">
        <v>1072000</v>
      </c>
      <c r="H1467" s="96">
        <v>572933</v>
      </c>
      <c r="I1467" s="190">
        <f t="shared" si="48"/>
        <v>53.44524253731343</v>
      </c>
      <c r="J1467" s="140" t="s">
        <v>553</v>
      </c>
      <c r="K1467" s="140"/>
    </row>
    <row r="1468" spans="1:11" s="99" customFormat="1" ht="31.5" customHeight="1">
      <c r="A1468" s="230"/>
      <c r="B1468" s="231"/>
      <c r="C1468" s="59">
        <v>85412</v>
      </c>
      <c r="D1468" s="58"/>
      <c r="E1468" s="60"/>
      <c r="F1468" s="57" t="s">
        <v>554</v>
      </c>
      <c r="G1468" s="88">
        <f>SUM(G1469:G1470)</f>
        <v>133700</v>
      </c>
      <c r="H1468" s="88">
        <f>SUM(H1469:H1470)</f>
        <v>16225</v>
      </c>
      <c r="I1468" s="187">
        <f t="shared" si="48"/>
        <v>12.135377711293941</v>
      </c>
      <c r="J1468" s="103"/>
      <c r="K1468" s="103"/>
    </row>
    <row r="1469" spans="1:11" s="101" customFormat="1" ht="32.25" customHeight="1">
      <c r="A1469" s="239"/>
      <c r="B1469" s="251"/>
      <c r="C1469" s="209"/>
      <c r="D1469" s="93">
        <v>2820</v>
      </c>
      <c r="E1469" s="95"/>
      <c r="F1469" s="121" t="s">
        <v>239</v>
      </c>
      <c r="G1469" s="122">
        <v>7000</v>
      </c>
      <c r="H1469" s="122">
        <v>7000</v>
      </c>
      <c r="I1469" s="233">
        <f t="shared" si="48"/>
        <v>100</v>
      </c>
      <c r="J1469" s="98" t="s">
        <v>555</v>
      </c>
      <c r="K1469" s="98"/>
    </row>
    <row r="1470" spans="1:11" s="99" customFormat="1" ht="36" customHeight="1">
      <c r="A1470" s="172"/>
      <c r="B1470" s="74"/>
      <c r="C1470" s="102"/>
      <c r="D1470" s="93">
        <v>4300</v>
      </c>
      <c r="E1470" s="95"/>
      <c r="F1470" s="121" t="s">
        <v>34</v>
      </c>
      <c r="G1470" s="122">
        <v>126700</v>
      </c>
      <c r="H1470" s="122">
        <v>9225</v>
      </c>
      <c r="I1470" s="189">
        <f t="shared" si="48"/>
        <v>7.280978689818469</v>
      </c>
      <c r="J1470" s="140" t="s">
        <v>556</v>
      </c>
      <c r="K1470" s="140"/>
    </row>
    <row r="1471" spans="1:11" s="99" customFormat="1" ht="21" customHeight="1">
      <c r="A1471" s="172"/>
      <c r="B1471" s="74"/>
      <c r="C1471" s="102">
        <v>85415</v>
      </c>
      <c r="D1471" s="58"/>
      <c r="E1471" s="60"/>
      <c r="F1471" s="172" t="s">
        <v>557</v>
      </c>
      <c r="G1471" s="173">
        <f>SUM(G1472)</f>
        <v>100000</v>
      </c>
      <c r="H1471" s="173">
        <f>SUM(H1472)</f>
        <v>24360</v>
      </c>
      <c r="I1471" s="263">
        <f aca="true" t="shared" si="49" ref="I1471:I1476">H1471/G1471*100</f>
        <v>24.36</v>
      </c>
      <c r="J1471" s="144"/>
      <c r="K1471" s="144"/>
    </row>
    <row r="1472" spans="1:11" s="99" customFormat="1" ht="30.75" customHeight="1">
      <c r="A1472" s="172"/>
      <c r="B1472" s="74"/>
      <c r="C1472" s="102"/>
      <c r="D1472" s="93">
        <v>3240</v>
      </c>
      <c r="E1472" s="95"/>
      <c r="F1472" s="121" t="s">
        <v>558</v>
      </c>
      <c r="G1472" s="122">
        <v>100000</v>
      </c>
      <c r="H1472" s="122">
        <v>24360</v>
      </c>
      <c r="I1472" s="189">
        <f t="shared" si="49"/>
        <v>24.36</v>
      </c>
      <c r="J1472" s="140" t="s">
        <v>559</v>
      </c>
      <c r="K1472" s="140"/>
    </row>
    <row r="1473" spans="1:11" s="99" customFormat="1" ht="21" customHeight="1">
      <c r="A1473" s="172"/>
      <c r="B1473" s="74"/>
      <c r="C1473" s="102">
        <v>85495</v>
      </c>
      <c r="D1473" s="58"/>
      <c r="E1473" s="60"/>
      <c r="F1473" s="172" t="s">
        <v>276</v>
      </c>
      <c r="G1473" s="173">
        <f>SUM(G1474:G1476)</f>
        <v>13171</v>
      </c>
      <c r="H1473" s="173">
        <f>SUM(H1474:H1476)</f>
        <v>0</v>
      </c>
      <c r="I1473" s="263">
        <f t="shared" si="49"/>
        <v>0</v>
      </c>
      <c r="J1473" s="144"/>
      <c r="K1473" s="144"/>
    </row>
    <row r="1474" spans="1:11" s="101" customFormat="1" ht="21" customHeight="1">
      <c r="A1474" s="239"/>
      <c r="B1474" s="251"/>
      <c r="C1474" s="134"/>
      <c r="D1474" s="93">
        <v>4010</v>
      </c>
      <c r="E1474" s="95"/>
      <c r="F1474" s="92" t="s">
        <v>78</v>
      </c>
      <c r="G1474" s="96">
        <v>10946</v>
      </c>
      <c r="H1474" s="96">
        <v>0</v>
      </c>
      <c r="I1474" s="190">
        <f t="shared" si="49"/>
        <v>0</v>
      </c>
      <c r="J1474" s="140" t="s">
        <v>560</v>
      </c>
      <c r="K1474" s="140"/>
    </row>
    <row r="1475" spans="1:11" s="101" customFormat="1" ht="21" customHeight="1">
      <c r="A1475" s="239"/>
      <c r="B1475" s="238"/>
      <c r="C1475" s="126"/>
      <c r="D1475" s="127">
        <v>4110</v>
      </c>
      <c r="E1475" s="95"/>
      <c r="F1475" s="92" t="s">
        <v>25</v>
      </c>
      <c r="G1475" s="96">
        <v>1957</v>
      </c>
      <c r="H1475" s="96">
        <v>0</v>
      </c>
      <c r="I1475" s="190">
        <f t="shared" si="49"/>
        <v>0</v>
      </c>
      <c r="J1475" s="140" t="s">
        <v>546</v>
      </c>
      <c r="K1475" s="140"/>
    </row>
    <row r="1476" spans="1:11" s="101" customFormat="1" ht="21" customHeight="1">
      <c r="A1476" s="239"/>
      <c r="B1476" s="238"/>
      <c r="C1476" s="126"/>
      <c r="D1476" s="127">
        <v>4120</v>
      </c>
      <c r="E1476" s="95"/>
      <c r="F1476" s="92" t="s">
        <v>26</v>
      </c>
      <c r="G1476" s="96">
        <v>268</v>
      </c>
      <c r="H1476" s="96">
        <v>0</v>
      </c>
      <c r="I1476" s="190">
        <f t="shared" si="49"/>
        <v>0</v>
      </c>
      <c r="J1476" s="140" t="s">
        <v>547</v>
      </c>
      <c r="K1476" s="140"/>
    </row>
    <row r="1477" spans="1:11" s="91" customFormat="1" ht="21" customHeight="1">
      <c r="A1477" s="172"/>
      <c r="B1477" s="172"/>
      <c r="C1477" s="94"/>
      <c r="D1477" s="184"/>
      <c r="E1477" s="257"/>
      <c r="F1477" s="92"/>
      <c r="G1477" s="88"/>
      <c r="H1477" s="88"/>
      <c r="I1477" s="250"/>
      <c r="J1477" s="110"/>
      <c r="K1477" s="110"/>
    </row>
    <row r="1478" spans="1:11" s="87" customFormat="1" ht="21" customHeight="1">
      <c r="A1478" s="80" t="s">
        <v>561</v>
      </c>
      <c r="B1478" s="80"/>
      <c r="C1478" s="111"/>
      <c r="D1478" s="80"/>
      <c r="E1478" s="112"/>
      <c r="F1478" s="80" t="s">
        <v>562</v>
      </c>
      <c r="G1478" s="113">
        <f>SUM(G1479:G1487)/2</f>
        <v>1301071</v>
      </c>
      <c r="H1478" s="113">
        <f>SUM(H1479:H1487)/2</f>
        <v>117967</v>
      </c>
      <c r="I1478" s="228">
        <f aca="true" t="shared" si="50" ref="I1478:I1483">H1478/G1478*100</f>
        <v>9.066914872439707</v>
      </c>
      <c r="J1478" s="86"/>
      <c r="K1478" s="86"/>
    </row>
    <row r="1479" spans="1:11" s="91" customFormat="1" ht="22.5" customHeight="1">
      <c r="A1479" s="184"/>
      <c r="B1479" s="229"/>
      <c r="C1479" s="201">
        <v>70005</v>
      </c>
      <c r="D1479" s="229"/>
      <c r="E1479" s="264"/>
      <c r="F1479" s="57" t="s">
        <v>563</v>
      </c>
      <c r="G1479" s="88">
        <f>SUM(G1480:G1485)</f>
        <v>1161071</v>
      </c>
      <c r="H1479" s="88">
        <f>SUM(H1480:H1484)</f>
        <v>101024</v>
      </c>
      <c r="I1479" s="187">
        <f t="shared" si="50"/>
        <v>8.700932156603686</v>
      </c>
      <c r="J1479" s="90"/>
      <c r="K1479" s="90"/>
    </row>
    <row r="1480" spans="1:11" s="119" customFormat="1" ht="33" customHeight="1">
      <c r="A1480" s="188"/>
      <c r="B1480" s="266"/>
      <c r="C1480" s="134"/>
      <c r="D1480" s="266">
        <v>4300</v>
      </c>
      <c r="E1480" s="247"/>
      <c r="F1480" s="188" t="s">
        <v>34</v>
      </c>
      <c r="G1480" s="256">
        <v>92981</v>
      </c>
      <c r="H1480" s="256">
        <v>37827</v>
      </c>
      <c r="I1480" s="259">
        <f t="shared" si="50"/>
        <v>40.682505027908924</v>
      </c>
      <c r="J1480" s="98" t="s">
        <v>564</v>
      </c>
      <c r="K1480" s="98"/>
    </row>
    <row r="1481" spans="1:11" s="119" customFormat="1" ht="21" customHeight="1">
      <c r="A1481" s="188"/>
      <c r="B1481" s="266"/>
      <c r="C1481" s="134"/>
      <c r="D1481" s="266">
        <v>4430</v>
      </c>
      <c r="E1481" s="247"/>
      <c r="F1481" s="188" t="s">
        <v>39</v>
      </c>
      <c r="G1481" s="256">
        <v>383</v>
      </c>
      <c r="H1481" s="256">
        <v>130</v>
      </c>
      <c r="I1481" s="259">
        <f t="shared" si="50"/>
        <v>33.94255874673629</v>
      </c>
      <c r="J1481" s="98" t="s">
        <v>565</v>
      </c>
      <c r="K1481" s="98"/>
    </row>
    <row r="1482" spans="1:11" s="119" customFormat="1" ht="21" customHeight="1">
      <c r="A1482" s="188"/>
      <c r="B1482" s="266"/>
      <c r="C1482" s="134"/>
      <c r="D1482" s="266">
        <v>4510</v>
      </c>
      <c r="E1482" s="247"/>
      <c r="F1482" s="188" t="s">
        <v>566</v>
      </c>
      <c r="G1482" s="256">
        <v>474</v>
      </c>
      <c r="H1482" s="256">
        <v>473</v>
      </c>
      <c r="I1482" s="259">
        <f t="shared" si="50"/>
        <v>99.78902953586498</v>
      </c>
      <c r="J1482" s="98" t="s">
        <v>567</v>
      </c>
      <c r="K1482" s="98"/>
    </row>
    <row r="1483" spans="1:11" s="119" customFormat="1" ht="21" customHeight="1">
      <c r="A1483" s="188"/>
      <c r="B1483" s="266"/>
      <c r="C1483" s="134"/>
      <c r="D1483" s="266">
        <v>4590</v>
      </c>
      <c r="E1483" s="247"/>
      <c r="F1483" s="188" t="s">
        <v>568</v>
      </c>
      <c r="G1483" s="256">
        <v>6545</v>
      </c>
      <c r="H1483" s="256">
        <v>1906</v>
      </c>
      <c r="I1483" s="259">
        <f t="shared" si="50"/>
        <v>29.121466768525593</v>
      </c>
      <c r="J1483" s="98" t="s">
        <v>569</v>
      </c>
      <c r="K1483" s="98"/>
    </row>
    <row r="1484" spans="1:11" s="99" customFormat="1" ht="21" customHeight="1">
      <c r="A1484" s="184"/>
      <c r="B1484" s="229"/>
      <c r="C1484" s="267"/>
      <c r="D1484" s="247">
        <v>6050</v>
      </c>
      <c r="E1484" s="247"/>
      <c r="F1484" s="92" t="s">
        <v>152</v>
      </c>
      <c r="G1484" s="96">
        <v>60688</v>
      </c>
      <c r="H1484" s="96">
        <v>60688</v>
      </c>
      <c r="I1484" s="189">
        <f aca="true" t="shared" si="51" ref="I1484:I1542">H1484/G1484*100</f>
        <v>100</v>
      </c>
      <c r="J1484" s="105" t="s">
        <v>570</v>
      </c>
      <c r="K1484" s="105"/>
    </row>
    <row r="1485" spans="1:11" s="99" customFormat="1" ht="21" customHeight="1">
      <c r="A1485" s="184"/>
      <c r="B1485" s="229"/>
      <c r="C1485" s="267"/>
      <c r="D1485" s="247">
        <v>6060</v>
      </c>
      <c r="E1485" s="247"/>
      <c r="F1485" s="188" t="s">
        <v>154</v>
      </c>
      <c r="G1485" s="256">
        <v>1000000</v>
      </c>
      <c r="H1485" s="256">
        <v>0</v>
      </c>
      <c r="I1485" s="268">
        <f t="shared" si="51"/>
        <v>0</v>
      </c>
      <c r="J1485" s="98" t="s">
        <v>571</v>
      </c>
      <c r="K1485" s="98"/>
    </row>
    <row r="1486" spans="1:11" s="99" customFormat="1" ht="21" customHeight="1">
      <c r="A1486" s="184"/>
      <c r="B1486" s="229"/>
      <c r="C1486" s="59">
        <v>71014</v>
      </c>
      <c r="D1486" s="58"/>
      <c r="E1486" s="60"/>
      <c r="F1486" s="57" t="s">
        <v>572</v>
      </c>
      <c r="G1486" s="88">
        <f>SUM(G1487:G1487)</f>
        <v>140000</v>
      </c>
      <c r="H1486" s="88">
        <f>SUM(H1487:H1487)</f>
        <v>16943</v>
      </c>
      <c r="I1486" s="187">
        <f>H1486/G1486*100</f>
        <v>12.102142857142857</v>
      </c>
      <c r="J1486" s="103"/>
      <c r="K1486" s="103"/>
    </row>
    <row r="1487" spans="1:11" s="101" customFormat="1" ht="30.75" customHeight="1">
      <c r="A1487" s="230"/>
      <c r="B1487" s="231"/>
      <c r="C1487" s="129"/>
      <c r="D1487" s="93">
        <v>4300</v>
      </c>
      <c r="E1487" s="95"/>
      <c r="F1487" s="174" t="s">
        <v>34</v>
      </c>
      <c r="G1487" s="96">
        <v>140000</v>
      </c>
      <c r="H1487" s="96">
        <v>16943</v>
      </c>
      <c r="I1487" s="190">
        <f t="shared" si="51"/>
        <v>12.102142857142857</v>
      </c>
      <c r="J1487" s="140" t="s">
        <v>573</v>
      </c>
      <c r="K1487" s="140"/>
    </row>
    <row r="1488" spans="1:11" s="99" customFormat="1" ht="21" customHeight="1">
      <c r="A1488" s="172"/>
      <c r="B1488" s="74"/>
      <c r="C1488" s="104"/>
      <c r="D1488" s="93"/>
      <c r="E1488" s="95"/>
      <c r="F1488" s="121"/>
      <c r="G1488" s="96"/>
      <c r="H1488" s="96"/>
      <c r="I1488" s="190"/>
      <c r="J1488" s="110"/>
      <c r="K1488" s="110"/>
    </row>
    <row r="1489" spans="1:11" s="87" customFormat="1" ht="24" customHeight="1">
      <c r="A1489" s="80" t="s">
        <v>574</v>
      </c>
      <c r="B1489" s="80"/>
      <c r="C1489" s="111"/>
      <c r="D1489" s="80"/>
      <c r="E1489" s="112"/>
      <c r="F1489" s="80" t="s">
        <v>575</v>
      </c>
      <c r="G1489" s="113">
        <f>SUM(G1490:G1574)/2</f>
        <v>20178451</v>
      </c>
      <c r="H1489" s="113">
        <f>SUM(H1490:H1574)/2</f>
        <v>8983237</v>
      </c>
      <c r="I1489" s="228">
        <f>H1489/G1489*100</f>
        <v>44.518962332638914</v>
      </c>
      <c r="J1489" s="86"/>
      <c r="K1489" s="86"/>
    </row>
    <row r="1490" spans="1:12" s="91" customFormat="1" ht="24" customHeight="1">
      <c r="A1490" s="184"/>
      <c r="B1490" s="229"/>
      <c r="C1490" s="59">
        <v>60004</v>
      </c>
      <c r="D1490" s="58"/>
      <c r="E1490" s="60"/>
      <c r="F1490" s="57" t="s">
        <v>576</v>
      </c>
      <c r="G1490" s="88">
        <f>G1491</f>
        <v>3431825</v>
      </c>
      <c r="H1490" s="88">
        <f>H1491</f>
        <v>2008232</v>
      </c>
      <c r="I1490" s="187">
        <f>H1490/G1490*100</f>
        <v>58.51790228231335</v>
      </c>
      <c r="J1490" s="90"/>
      <c r="K1490" s="90"/>
      <c r="L1490" s="269">
        <f>26280871-H1489-63440</f>
        <v>17234194</v>
      </c>
    </row>
    <row r="1491" spans="1:11" s="101" customFormat="1" ht="22.5" customHeight="1">
      <c r="A1491" s="230"/>
      <c r="B1491" s="231"/>
      <c r="C1491" s="130"/>
      <c r="D1491" s="93">
        <v>2900</v>
      </c>
      <c r="E1491" s="95"/>
      <c r="F1491" s="92" t="s">
        <v>577</v>
      </c>
      <c r="G1491" s="96">
        <v>3431825</v>
      </c>
      <c r="H1491" s="96">
        <v>2008232</v>
      </c>
      <c r="I1491" s="190">
        <f t="shared" si="51"/>
        <v>58.51790228231335</v>
      </c>
      <c r="J1491" s="98" t="s">
        <v>578</v>
      </c>
      <c r="K1491" s="98"/>
    </row>
    <row r="1492" spans="1:11" s="99" customFormat="1" ht="21.75" customHeight="1">
      <c r="A1492" s="230"/>
      <c r="B1492" s="231"/>
      <c r="C1492" s="59">
        <v>60015</v>
      </c>
      <c r="D1492" s="58"/>
      <c r="E1492" s="60"/>
      <c r="F1492" s="172" t="s">
        <v>579</v>
      </c>
      <c r="G1492" s="173">
        <f>SUM(G1493:G1500)</f>
        <v>1915206</v>
      </c>
      <c r="H1492" s="173">
        <f>SUM(H1493:H1500)</f>
        <v>1235606</v>
      </c>
      <c r="I1492" s="263">
        <f>H1492/G1492*100</f>
        <v>64.5155664717007</v>
      </c>
      <c r="J1492" s="103"/>
      <c r="K1492" s="103"/>
    </row>
    <row r="1493" spans="1:11" s="101" customFormat="1" ht="21.75" customHeight="1">
      <c r="A1493" s="230"/>
      <c r="B1493" s="231"/>
      <c r="C1493" s="130"/>
      <c r="D1493" s="93">
        <v>4270</v>
      </c>
      <c r="E1493" s="95"/>
      <c r="F1493" s="92" t="s">
        <v>580</v>
      </c>
      <c r="G1493" s="96">
        <v>132586</v>
      </c>
      <c r="H1493" s="96">
        <v>0</v>
      </c>
      <c r="I1493" s="190">
        <f t="shared" si="51"/>
        <v>0</v>
      </c>
      <c r="J1493" s="98" t="s">
        <v>581</v>
      </c>
      <c r="K1493" s="98"/>
    </row>
    <row r="1494" spans="1:11" s="99" customFormat="1" ht="24" customHeight="1">
      <c r="A1494" s="230"/>
      <c r="B1494" s="231"/>
      <c r="C1494" s="130"/>
      <c r="D1494" s="93">
        <v>4270</v>
      </c>
      <c r="E1494" s="95"/>
      <c r="F1494" s="92" t="s">
        <v>582</v>
      </c>
      <c r="G1494" s="96">
        <v>164414</v>
      </c>
      <c r="H1494" s="96">
        <v>0</v>
      </c>
      <c r="I1494" s="190">
        <f t="shared" si="51"/>
        <v>0</v>
      </c>
      <c r="J1494" s="98" t="s">
        <v>583</v>
      </c>
      <c r="K1494" s="98"/>
    </row>
    <row r="1495" spans="1:11" s="101" customFormat="1" ht="22.5" customHeight="1">
      <c r="A1495" s="230"/>
      <c r="B1495" s="231"/>
      <c r="C1495" s="130"/>
      <c r="D1495" s="93">
        <v>4270</v>
      </c>
      <c r="E1495" s="95"/>
      <c r="F1495" s="92" t="s">
        <v>584</v>
      </c>
      <c r="G1495" s="96">
        <v>100000</v>
      </c>
      <c r="H1495" s="96">
        <v>0</v>
      </c>
      <c r="I1495" s="190">
        <f t="shared" si="51"/>
        <v>0</v>
      </c>
      <c r="J1495" s="98" t="s">
        <v>585</v>
      </c>
      <c r="K1495" s="98"/>
    </row>
    <row r="1496" spans="1:11" s="101" customFormat="1" ht="21" customHeight="1">
      <c r="A1496" s="230"/>
      <c r="B1496" s="231"/>
      <c r="C1496" s="130"/>
      <c r="D1496" s="93">
        <v>6050</v>
      </c>
      <c r="E1496" s="95"/>
      <c r="F1496" s="92" t="s">
        <v>586</v>
      </c>
      <c r="G1496" s="96">
        <v>614574</v>
      </c>
      <c r="H1496" s="96">
        <v>614574</v>
      </c>
      <c r="I1496" s="190">
        <f t="shared" si="51"/>
        <v>100</v>
      </c>
      <c r="J1496" s="98" t="s">
        <v>587</v>
      </c>
      <c r="K1496" s="98"/>
    </row>
    <row r="1497" spans="1:11" s="101" customFormat="1" ht="21" customHeight="1">
      <c r="A1497" s="230"/>
      <c r="B1497" s="231"/>
      <c r="C1497" s="130"/>
      <c r="D1497" s="93">
        <v>6050</v>
      </c>
      <c r="E1497" s="95"/>
      <c r="F1497" s="92" t="s">
        <v>588</v>
      </c>
      <c r="G1497" s="96">
        <v>621032</v>
      </c>
      <c r="H1497" s="96">
        <v>621032</v>
      </c>
      <c r="I1497" s="190">
        <f t="shared" si="51"/>
        <v>100</v>
      </c>
      <c r="J1497" s="98" t="s">
        <v>589</v>
      </c>
      <c r="K1497" s="98"/>
    </row>
    <row r="1498" spans="1:11" s="101" customFormat="1" ht="21" customHeight="1">
      <c r="A1498" s="230"/>
      <c r="B1498" s="231"/>
      <c r="C1498" s="104"/>
      <c r="D1498" s="93">
        <v>6050</v>
      </c>
      <c r="E1498" s="95"/>
      <c r="F1498" s="92" t="s">
        <v>590</v>
      </c>
      <c r="G1498" s="96">
        <v>50000</v>
      </c>
      <c r="H1498" s="96">
        <v>0</v>
      </c>
      <c r="I1498" s="190">
        <f t="shared" si="51"/>
        <v>0</v>
      </c>
      <c r="J1498" s="98" t="s">
        <v>591</v>
      </c>
      <c r="K1498" s="98"/>
    </row>
    <row r="1499" spans="1:11" s="101" customFormat="1" ht="21" customHeight="1">
      <c r="A1499" s="230"/>
      <c r="B1499" s="231"/>
      <c r="C1499" s="104"/>
      <c r="D1499" s="93">
        <v>6050</v>
      </c>
      <c r="E1499" s="95"/>
      <c r="F1499" s="92" t="s">
        <v>592</v>
      </c>
      <c r="G1499" s="96">
        <v>132600</v>
      </c>
      <c r="H1499" s="96">
        <v>0</v>
      </c>
      <c r="I1499" s="190">
        <f t="shared" si="51"/>
        <v>0</v>
      </c>
      <c r="J1499" s="98" t="s">
        <v>593</v>
      </c>
      <c r="K1499" s="98"/>
    </row>
    <row r="1500" spans="1:11" s="101" customFormat="1" ht="36" customHeight="1">
      <c r="A1500" s="230"/>
      <c r="B1500" s="231"/>
      <c r="C1500" s="104"/>
      <c r="D1500" s="93">
        <v>6050</v>
      </c>
      <c r="E1500" s="95"/>
      <c r="F1500" s="92" t="s">
        <v>594</v>
      </c>
      <c r="G1500" s="96">
        <v>100000</v>
      </c>
      <c r="H1500" s="96">
        <v>0</v>
      </c>
      <c r="I1500" s="190">
        <f t="shared" si="51"/>
        <v>0</v>
      </c>
      <c r="J1500" s="98" t="s">
        <v>595</v>
      </c>
      <c r="K1500" s="98"/>
    </row>
    <row r="1501" spans="1:11" s="99" customFormat="1" ht="24" customHeight="1">
      <c r="A1501" s="230"/>
      <c r="B1501" s="231"/>
      <c r="C1501" s="59">
        <v>60016</v>
      </c>
      <c r="D1501" s="58"/>
      <c r="E1501" s="60"/>
      <c r="F1501" s="57" t="s">
        <v>596</v>
      </c>
      <c r="G1501" s="88">
        <f>SUM(G1502:G1505)</f>
        <v>627552</v>
      </c>
      <c r="H1501" s="88">
        <f>SUM(H1502:H1505)</f>
        <v>57400</v>
      </c>
      <c r="I1501" s="187">
        <f>H1501/G1501*100</f>
        <v>9.146652388965377</v>
      </c>
      <c r="J1501" s="103"/>
      <c r="K1501" s="103"/>
    </row>
    <row r="1502" spans="1:11" s="101" customFormat="1" ht="33" customHeight="1">
      <c r="A1502" s="230"/>
      <c r="B1502" s="231"/>
      <c r="C1502" s="130"/>
      <c r="D1502" s="93">
        <v>4270</v>
      </c>
      <c r="E1502" s="95"/>
      <c r="F1502" s="92" t="s">
        <v>597</v>
      </c>
      <c r="G1502" s="96">
        <v>100000</v>
      </c>
      <c r="H1502" s="96">
        <v>0</v>
      </c>
      <c r="I1502" s="190">
        <f t="shared" si="51"/>
        <v>0</v>
      </c>
      <c r="J1502" s="98" t="s">
        <v>598</v>
      </c>
      <c r="K1502" s="98"/>
    </row>
    <row r="1503" spans="1:11" s="101" customFormat="1" ht="21" customHeight="1">
      <c r="A1503" s="230"/>
      <c r="B1503" s="232"/>
      <c r="C1503" s="130"/>
      <c r="D1503" s="127">
        <v>6050</v>
      </c>
      <c r="E1503" s="95"/>
      <c r="F1503" s="121" t="s">
        <v>599</v>
      </c>
      <c r="G1503" s="270">
        <v>117659</v>
      </c>
      <c r="H1503" s="122">
        <v>0</v>
      </c>
      <c r="I1503" s="271">
        <f t="shared" si="51"/>
        <v>0</v>
      </c>
      <c r="J1503" s="98" t="s">
        <v>600</v>
      </c>
      <c r="K1503" s="98"/>
    </row>
    <row r="1504" spans="1:11" s="101" customFormat="1" ht="21" customHeight="1">
      <c r="A1504" s="230"/>
      <c r="B1504" s="232"/>
      <c r="C1504" s="130"/>
      <c r="D1504" s="127">
        <v>6050</v>
      </c>
      <c r="E1504" s="95"/>
      <c r="F1504" s="121" t="s">
        <v>601</v>
      </c>
      <c r="G1504" s="270">
        <v>26843</v>
      </c>
      <c r="H1504" s="122">
        <v>0</v>
      </c>
      <c r="I1504" s="271">
        <f t="shared" si="51"/>
        <v>0</v>
      </c>
      <c r="J1504" s="98" t="s">
        <v>602</v>
      </c>
      <c r="K1504" s="98"/>
    </row>
    <row r="1505" spans="1:11" s="101" customFormat="1" ht="21" customHeight="1">
      <c r="A1505" s="230"/>
      <c r="B1505" s="231"/>
      <c r="C1505" s="104"/>
      <c r="D1505" s="93">
        <v>6050</v>
      </c>
      <c r="E1505" s="95"/>
      <c r="F1505" s="121" t="s">
        <v>603</v>
      </c>
      <c r="G1505" s="122">
        <v>383050</v>
      </c>
      <c r="H1505" s="122">
        <v>57400</v>
      </c>
      <c r="I1505" s="233">
        <f t="shared" si="51"/>
        <v>14.98498890484271</v>
      </c>
      <c r="J1505" s="98" t="s">
        <v>604</v>
      </c>
      <c r="K1505" s="98"/>
    </row>
    <row r="1506" spans="1:11" s="99" customFormat="1" ht="24" customHeight="1">
      <c r="A1506" s="230"/>
      <c r="B1506" s="231"/>
      <c r="C1506" s="59">
        <v>60095</v>
      </c>
      <c r="D1506" s="58"/>
      <c r="E1506" s="60"/>
      <c r="F1506" s="57" t="s">
        <v>605</v>
      </c>
      <c r="G1506" s="88">
        <f>SUM(G1507:G1524)</f>
        <v>1679500</v>
      </c>
      <c r="H1506" s="88">
        <f>SUM(H1507:H1524)</f>
        <v>387218</v>
      </c>
      <c r="I1506" s="187">
        <f>H1506/G1506*100</f>
        <v>23.055552247692766</v>
      </c>
      <c r="J1506" s="103"/>
      <c r="K1506" s="103"/>
    </row>
    <row r="1507" spans="1:11" s="99" customFormat="1" ht="22.5" customHeight="1">
      <c r="A1507" s="230"/>
      <c r="B1507" s="232"/>
      <c r="C1507" s="130"/>
      <c r="D1507" s="127">
        <v>4210</v>
      </c>
      <c r="E1507" s="95"/>
      <c r="F1507" s="121" t="s">
        <v>606</v>
      </c>
      <c r="G1507" s="122">
        <v>15000</v>
      </c>
      <c r="H1507" s="122">
        <v>0</v>
      </c>
      <c r="I1507" s="233">
        <f>H1507/G1507*100</f>
        <v>0</v>
      </c>
      <c r="J1507" s="98" t="s">
        <v>607</v>
      </c>
      <c r="K1507" s="98"/>
    </row>
    <row r="1508" spans="1:11" s="101" customFormat="1" ht="21" customHeight="1">
      <c r="A1508" s="230"/>
      <c r="B1508" s="231"/>
      <c r="C1508" s="129"/>
      <c r="D1508" s="93">
        <v>4270</v>
      </c>
      <c r="E1508" s="95"/>
      <c r="F1508" s="92" t="s">
        <v>608</v>
      </c>
      <c r="G1508" s="96">
        <v>750000</v>
      </c>
      <c r="H1508" s="96">
        <v>224698</v>
      </c>
      <c r="I1508" s="190">
        <f t="shared" si="51"/>
        <v>29.959733333333332</v>
      </c>
      <c r="J1508" s="98" t="s">
        <v>609</v>
      </c>
      <c r="K1508" s="98"/>
    </row>
    <row r="1509" spans="1:11" s="101" customFormat="1" ht="21" customHeight="1">
      <c r="A1509" s="230"/>
      <c r="B1509" s="231"/>
      <c r="C1509" s="130"/>
      <c r="D1509" s="93">
        <v>4270</v>
      </c>
      <c r="E1509" s="95"/>
      <c r="F1509" s="92" t="s">
        <v>610</v>
      </c>
      <c r="G1509" s="96">
        <v>80000</v>
      </c>
      <c r="H1509" s="96">
        <v>12517</v>
      </c>
      <c r="I1509" s="190">
        <f t="shared" si="51"/>
        <v>15.64625</v>
      </c>
      <c r="J1509" s="98" t="s">
        <v>609</v>
      </c>
      <c r="K1509" s="98"/>
    </row>
    <row r="1510" spans="1:11" s="101" customFormat="1" ht="22.5" customHeight="1">
      <c r="A1510" s="230"/>
      <c r="B1510" s="231"/>
      <c r="C1510" s="130"/>
      <c r="D1510" s="93">
        <v>4270</v>
      </c>
      <c r="E1510" s="95"/>
      <c r="F1510" s="92" t="s">
        <v>611</v>
      </c>
      <c r="G1510" s="96">
        <v>70000</v>
      </c>
      <c r="H1510" s="96">
        <v>12239</v>
      </c>
      <c r="I1510" s="190">
        <f t="shared" si="51"/>
        <v>17.484285714285715</v>
      </c>
      <c r="J1510" s="98" t="s">
        <v>612</v>
      </c>
      <c r="K1510" s="98"/>
    </row>
    <row r="1511" spans="1:11" s="101" customFormat="1" ht="21" customHeight="1">
      <c r="A1511" s="230"/>
      <c r="B1511" s="231"/>
      <c r="C1511" s="130"/>
      <c r="D1511" s="93">
        <v>4270</v>
      </c>
      <c r="E1511" s="95"/>
      <c r="F1511" s="92" t="s">
        <v>613</v>
      </c>
      <c r="G1511" s="122">
        <v>100000</v>
      </c>
      <c r="H1511" s="96">
        <v>9257</v>
      </c>
      <c r="I1511" s="190">
        <f t="shared" si="51"/>
        <v>9.257</v>
      </c>
      <c r="J1511" s="98" t="s">
        <v>614</v>
      </c>
      <c r="K1511" s="98"/>
    </row>
    <row r="1512" spans="1:11" s="101" customFormat="1" ht="21" customHeight="1">
      <c r="A1512" s="230"/>
      <c r="B1512" s="231"/>
      <c r="C1512" s="130"/>
      <c r="D1512" s="93">
        <v>4270</v>
      </c>
      <c r="E1512" s="95"/>
      <c r="F1512" s="92" t="s">
        <v>615</v>
      </c>
      <c r="G1512" s="122">
        <v>50000</v>
      </c>
      <c r="H1512" s="96">
        <v>0</v>
      </c>
      <c r="I1512" s="190">
        <f t="shared" si="51"/>
        <v>0</v>
      </c>
      <c r="J1512" s="98" t="s">
        <v>616</v>
      </c>
      <c r="K1512" s="98"/>
    </row>
    <row r="1513" spans="1:11" s="101" customFormat="1" ht="21" customHeight="1">
      <c r="A1513" s="230"/>
      <c r="B1513" s="231"/>
      <c r="C1513" s="130"/>
      <c r="D1513" s="93">
        <v>4270</v>
      </c>
      <c r="E1513" s="95"/>
      <c r="F1513" s="92" t="s">
        <v>617</v>
      </c>
      <c r="G1513" s="122">
        <v>50000</v>
      </c>
      <c r="H1513" s="96">
        <v>49999</v>
      </c>
      <c r="I1513" s="190">
        <f t="shared" si="51"/>
        <v>99.998</v>
      </c>
      <c r="J1513" s="98" t="s">
        <v>618</v>
      </c>
      <c r="K1513" s="98"/>
    </row>
    <row r="1514" spans="1:11" s="101" customFormat="1" ht="21" customHeight="1">
      <c r="A1514" s="230"/>
      <c r="B1514" s="231"/>
      <c r="C1514" s="130"/>
      <c r="D1514" s="93">
        <v>4270</v>
      </c>
      <c r="E1514" s="95"/>
      <c r="F1514" s="92" t="s">
        <v>619</v>
      </c>
      <c r="G1514" s="96">
        <v>20000</v>
      </c>
      <c r="H1514" s="96">
        <v>0</v>
      </c>
      <c r="I1514" s="190">
        <f>H1514/G1514*100</f>
        <v>0</v>
      </c>
      <c r="J1514" s="98" t="s">
        <v>620</v>
      </c>
      <c r="K1514" s="98"/>
    </row>
    <row r="1515" spans="1:11" s="101" customFormat="1" ht="21" customHeight="1">
      <c r="A1515" s="230"/>
      <c r="B1515" s="231"/>
      <c r="C1515" s="130"/>
      <c r="D1515" s="93">
        <v>4270</v>
      </c>
      <c r="E1515" s="95"/>
      <c r="F1515" s="92" t="s">
        <v>621</v>
      </c>
      <c r="G1515" s="96">
        <v>10000</v>
      </c>
      <c r="H1515" s="96">
        <v>0</v>
      </c>
      <c r="I1515" s="190">
        <f>H1515/G1515*100</f>
        <v>0</v>
      </c>
      <c r="J1515" s="98" t="s">
        <v>622</v>
      </c>
      <c r="K1515" s="98"/>
    </row>
    <row r="1516" spans="1:11" s="101" customFormat="1" ht="21" customHeight="1">
      <c r="A1516" s="230"/>
      <c r="B1516" s="231"/>
      <c r="C1516" s="130"/>
      <c r="D1516" s="93">
        <v>4270</v>
      </c>
      <c r="E1516" s="95"/>
      <c r="F1516" s="92" t="s">
        <v>623</v>
      </c>
      <c r="G1516" s="96">
        <v>155000</v>
      </c>
      <c r="H1516" s="96">
        <v>0</v>
      </c>
      <c r="I1516" s="190">
        <f>H1516/G1516*100</f>
        <v>0</v>
      </c>
      <c r="J1516" s="98" t="s">
        <v>624</v>
      </c>
      <c r="K1516" s="98"/>
    </row>
    <row r="1517" spans="1:11" s="101" customFormat="1" ht="21" customHeight="1">
      <c r="A1517" s="230"/>
      <c r="B1517" s="231"/>
      <c r="C1517" s="130"/>
      <c r="D1517" s="93">
        <v>4300</v>
      </c>
      <c r="E1517" s="95"/>
      <c r="F1517" s="92" t="s">
        <v>625</v>
      </c>
      <c r="G1517" s="96">
        <v>161840</v>
      </c>
      <c r="H1517" s="96">
        <v>6839</v>
      </c>
      <c r="I1517" s="190">
        <f t="shared" si="51"/>
        <v>4.225778546712803</v>
      </c>
      <c r="J1517" s="98" t="s">
        <v>626</v>
      </c>
      <c r="K1517" s="98"/>
    </row>
    <row r="1518" spans="1:11" s="101" customFormat="1" ht="22.5" customHeight="1">
      <c r="A1518" s="230"/>
      <c r="B1518" s="231"/>
      <c r="C1518" s="130"/>
      <c r="D1518" s="266">
        <v>4300</v>
      </c>
      <c r="E1518" s="247"/>
      <c r="F1518" s="92" t="s">
        <v>627</v>
      </c>
      <c r="G1518" s="96">
        <v>93160</v>
      </c>
      <c r="H1518" s="96">
        <v>40703</v>
      </c>
      <c r="I1518" s="190">
        <f t="shared" si="51"/>
        <v>43.6914984972091</v>
      </c>
      <c r="J1518" s="98" t="s">
        <v>628</v>
      </c>
      <c r="K1518" s="98"/>
    </row>
    <row r="1519" spans="1:11" s="101" customFormat="1" ht="21" customHeight="1">
      <c r="A1519" s="230"/>
      <c r="B1519" s="231"/>
      <c r="C1519" s="130"/>
      <c r="D1519" s="266">
        <v>4300</v>
      </c>
      <c r="E1519" s="247"/>
      <c r="F1519" s="92" t="s">
        <v>629</v>
      </c>
      <c r="G1519" s="96">
        <v>30000</v>
      </c>
      <c r="H1519" s="96">
        <v>23272</v>
      </c>
      <c r="I1519" s="190">
        <f t="shared" si="51"/>
        <v>77.57333333333334</v>
      </c>
      <c r="J1519" s="98" t="s">
        <v>630</v>
      </c>
      <c r="K1519" s="98"/>
    </row>
    <row r="1520" spans="1:11" s="101" customFormat="1" ht="22.5" customHeight="1">
      <c r="A1520" s="230"/>
      <c r="B1520" s="231"/>
      <c r="C1520" s="130"/>
      <c r="D1520" s="93">
        <v>4300</v>
      </c>
      <c r="E1520" s="95"/>
      <c r="F1520" s="92" t="s">
        <v>631</v>
      </c>
      <c r="G1520" s="96">
        <v>13000</v>
      </c>
      <c r="H1520" s="96">
        <v>5991</v>
      </c>
      <c r="I1520" s="190">
        <f t="shared" si="51"/>
        <v>46.08461538461538</v>
      </c>
      <c r="J1520" s="98" t="s">
        <v>632</v>
      </c>
      <c r="K1520" s="98"/>
    </row>
    <row r="1521" spans="1:11" s="101" customFormat="1" ht="22.5" customHeight="1">
      <c r="A1521" s="230"/>
      <c r="B1521" s="231"/>
      <c r="C1521" s="130"/>
      <c r="D1521" s="93">
        <v>4300</v>
      </c>
      <c r="E1521" s="95"/>
      <c r="F1521" s="92" t="s">
        <v>633</v>
      </c>
      <c r="G1521" s="96">
        <v>10000</v>
      </c>
      <c r="H1521" s="96">
        <v>0</v>
      </c>
      <c r="I1521" s="190">
        <f t="shared" si="51"/>
        <v>0</v>
      </c>
      <c r="J1521" s="105" t="s">
        <v>628</v>
      </c>
      <c r="K1521" s="105"/>
    </row>
    <row r="1522" spans="1:11" s="101" customFormat="1" ht="21" customHeight="1">
      <c r="A1522" s="230"/>
      <c r="B1522" s="231"/>
      <c r="C1522" s="130"/>
      <c r="D1522" s="93">
        <v>4300</v>
      </c>
      <c r="E1522" s="95"/>
      <c r="F1522" s="92" t="s">
        <v>634</v>
      </c>
      <c r="G1522" s="96">
        <v>10000</v>
      </c>
      <c r="H1522" s="96">
        <v>163</v>
      </c>
      <c r="I1522" s="190">
        <f t="shared" si="51"/>
        <v>1.63</v>
      </c>
      <c r="J1522" s="98" t="s">
        <v>628</v>
      </c>
      <c r="K1522" s="98"/>
    </row>
    <row r="1523" spans="1:11" s="99" customFormat="1" ht="21" customHeight="1">
      <c r="A1523" s="230"/>
      <c r="B1523" s="231"/>
      <c r="C1523" s="130"/>
      <c r="D1523" s="93">
        <v>4590</v>
      </c>
      <c r="E1523" s="95"/>
      <c r="F1523" s="92" t="s">
        <v>635</v>
      </c>
      <c r="G1523" s="96">
        <v>56500</v>
      </c>
      <c r="H1523" s="96">
        <v>0</v>
      </c>
      <c r="I1523" s="190">
        <f t="shared" si="51"/>
        <v>0</v>
      </c>
      <c r="J1523" s="98" t="s">
        <v>636</v>
      </c>
      <c r="K1523" s="98"/>
    </row>
    <row r="1524" spans="1:11" s="101" customFormat="1" ht="23.25" customHeight="1">
      <c r="A1524" s="172"/>
      <c r="B1524" s="74"/>
      <c r="C1524" s="104"/>
      <c r="D1524" s="93">
        <v>4590</v>
      </c>
      <c r="E1524" s="95"/>
      <c r="F1524" s="92" t="s">
        <v>637</v>
      </c>
      <c r="G1524" s="96">
        <v>5000</v>
      </c>
      <c r="H1524" s="96">
        <v>1540</v>
      </c>
      <c r="I1524" s="189">
        <f t="shared" si="51"/>
        <v>30.8</v>
      </c>
      <c r="J1524" s="98" t="s">
        <v>638</v>
      </c>
      <c r="K1524" s="98"/>
    </row>
    <row r="1525" spans="1:11" s="99" customFormat="1" ht="21" customHeight="1">
      <c r="A1525" s="57"/>
      <c r="B1525" s="229"/>
      <c r="C1525" s="59">
        <v>70001</v>
      </c>
      <c r="D1525" s="58"/>
      <c r="E1525" s="60"/>
      <c r="F1525" s="172" t="s">
        <v>639</v>
      </c>
      <c r="G1525" s="173">
        <f>SUM(G1526:G1528)</f>
        <v>1600000</v>
      </c>
      <c r="H1525" s="173">
        <f>SUM(H1526:H1528)</f>
        <v>600000</v>
      </c>
      <c r="I1525" s="263">
        <f>H1525/G1525*100</f>
        <v>37.5</v>
      </c>
      <c r="J1525" s="103"/>
      <c r="K1525" s="103"/>
    </row>
    <row r="1526" spans="1:11" s="101" customFormat="1" ht="21" customHeight="1">
      <c r="A1526" s="57"/>
      <c r="B1526" s="231"/>
      <c r="C1526" s="246"/>
      <c r="D1526" s="93">
        <v>2650</v>
      </c>
      <c r="E1526" s="95"/>
      <c r="F1526" s="92" t="s">
        <v>640</v>
      </c>
      <c r="G1526" s="96">
        <v>324607</v>
      </c>
      <c r="H1526" s="96">
        <v>324607</v>
      </c>
      <c r="I1526" s="190">
        <f t="shared" si="51"/>
        <v>100</v>
      </c>
      <c r="J1526" s="98" t="s">
        <v>641</v>
      </c>
      <c r="K1526" s="98"/>
    </row>
    <row r="1527" spans="1:11" s="101" customFormat="1" ht="30.75" customHeight="1">
      <c r="A1527" s="57"/>
      <c r="B1527" s="231"/>
      <c r="C1527" s="246"/>
      <c r="D1527" s="93">
        <v>2650</v>
      </c>
      <c r="E1527" s="95"/>
      <c r="F1527" s="92" t="s">
        <v>642</v>
      </c>
      <c r="G1527" s="96">
        <v>275393</v>
      </c>
      <c r="H1527" s="96">
        <v>275393</v>
      </c>
      <c r="I1527" s="190">
        <f t="shared" si="51"/>
        <v>100</v>
      </c>
      <c r="J1527" s="98" t="s">
        <v>641</v>
      </c>
      <c r="K1527" s="98"/>
    </row>
    <row r="1528" spans="1:11" s="101" customFormat="1" ht="44.25" customHeight="1">
      <c r="A1528" s="57"/>
      <c r="B1528" s="231"/>
      <c r="C1528" s="246"/>
      <c r="D1528" s="93">
        <v>6210</v>
      </c>
      <c r="E1528" s="95"/>
      <c r="F1528" s="92" t="s">
        <v>643</v>
      </c>
      <c r="G1528" s="96">
        <v>1000000</v>
      </c>
      <c r="H1528" s="96">
        <v>0</v>
      </c>
      <c r="I1528" s="190">
        <f t="shared" si="51"/>
        <v>0</v>
      </c>
      <c r="J1528" s="98" t="s">
        <v>644</v>
      </c>
      <c r="K1528" s="98"/>
    </row>
    <row r="1529" spans="1:11" s="99" customFormat="1" ht="21" customHeight="1">
      <c r="A1529" s="57"/>
      <c r="B1529" s="231"/>
      <c r="C1529" s="59">
        <v>70095</v>
      </c>
      <c r="D1529" s="58"/>
      <c r="E1529" s="60"/>
      <c r="F1529" s="57" t="s">
        <v>645</v>
      </c>
      <c r="G1529" s="88">
        <f>SUM(G1530:G1532)</f>
        <v>130000</v>
      </c>
      <c r="H1529" s="88">
        <f>SUM(H1530:H1532)</f>
        <v>0</v>
      </c>
      <c r="I1529" s="250">
        <f aca="true" t="shared" si="52" ref="I1529:I1538">H1529/G1529*100</f>
        <v>0</v>
      </c>
      <c r="J1529" s="103"/>
      <c r="K1529" s="103"/>
    </row>
    <row r="1530" spans="1:11" s="101" customFormat="1" ht="21" customHeight="1">
      <c r="A1530" s="92"/>
      <c r="B1530" s="251"/>
      <c r="C1530" s="125"/>
      <c r="D1530" s="93">
        <v>4300</v>
      </c>
      <c r="E1530" s="95"/>
      <c r="F1530" s="92" t="s">
        <v>646</v>
      </c>
      <c r="G1530" s="96">
        <v>9760</v>
      </c>
      <c r="H1530" s="96">
        <v>0</v>
      </c>
      <c r="I1530" s="190">
        <f t="shared" si="52"/>
        <v>0</v>
      </c>
      <c r="J1530" s="98" t="s">
        <v>647</v>
      </c>
      <c r="K1530" s="98"/>
    </row>
    <row r="1531" spans="1:11" s="101" customFormat="1" ht="21" customHeight="1">
      <c r="A1531" s="92"/>
      <c r="B1531" s="251"/>
      <c r="C1531" s="125"/>
      <c r="D1531" s="93">
        <v>4430</v>
      </c>
      <c r="E1531" s="95"/>
      <c r="F1531" s="92" t="s">
        <v>648</v>
      </c>
      <c r="G1531" s="96">
        <v>80000</v>
      </c>
      <c r="H1531" s="96">
        <v>0</v>
      </c>
      <c r="I1531" s="190">
        <f t="shared" si="52"/>
        <v>0</v>
      </c>
      <c r="J1531" s="98" t="s">
        <v>647</v>
      </c>
      <c r="K1531" s="98"/>
    </row>
    <row r="1532" spans="1:11" s="99" customFormat="1" ht="21" customHeight="1">
      <c r="A1532" s="57"/>
      <c r="B1532" s="231"/>
      <c r="C1532" s="139"/>
      <c r="D1532" s="93">
        <v>4600</v>
      </c>
      <c r="E1532" s="95"/>
      <c r="F1532" s="92" t="s">
        <v>649</v>
      </c>
      <c r="G1532" s="96">
        <v>40240</v>
      </c>
      <c r="H1532" s="96">
        <v>0</v>
      </c>
      <c r="I1532" s="190">
        <f t="shared" si="52"/>
        <v>0</v>
      </c>
      <c r="J1532" s="98" t="s">
        <v>650</v>
      </c>
      <c r="K1532" s="98"/>
    </row>
    <row r="1533" spans="1:11" s="99" customFormat="1" ht="21" customHeight="1">
      <c r="A1533" s="184"/>
      <c r="B1533" s="231"/>
      <c r="C1533" s="102">
        <v>71014</v>
      </c>
      <c r="D1533" s="58"/>
      <c r="E1533" s="60"/>
      <c r="F1533" s="57" t="s">
        <v>572</v>
      </c>
      <c r="G1533" s="88">
        <f>SUM(G1534)</f>
        <v>15000</v>
      </c>
      <c r="H1533" s="88">
        <f>SUM(H1534)</f>
        <v>5198</v>
      </c>
      <c r="I1533" s="187">
        <f t="shared" si="52"/>
        <v>34.653333333333336</v>
      </c>
      <c r="J1533" s="103"/>
      <c r="K1533" s="103"/>
    </row>
    <row r="1534" spans="1:11" s="99" customFormat="1" ht="21" customHeight="1">
      <c r="A1534" s="184"/>
      <c r="B1534" s="231"/>
      <c r="C1534" s="100"/>
      <c r="D1534" s="93">
        <v>4300</v>
      </c>
      <c r="E1534" s="95"/>
      <c r="F1534" s="92" t="s">
        <v>651</v>
      </c>
      <c r="G1534" s="96">
        <v>15000</v>
      </c>
      <c r="H1534" s="96">
        <v>5198</v>
      </c>
      <c r="I1534" s="190">
        <f t="shared" si="52"/>
        <v>34.653333333333336</v>
      </c>
      <c r="J1534" s="98" t="s">
        <v>652</v>
      </c>
      <c r="K1534" s="98"/>
    </row>
    <row r="1535" spans="1:11" s="99" customFormat="1" ht="21" customHeight="1">
      <c r="A1535" s="184"/>
      <c r="B1535" s="231"/>
      <c r="C1535" s="102">
        <v>71035</v>
      </c>
      <c r="D1535" s="58"/>
      <c r="E1535" s="60"/>
      <c r="F1535" s="57" t="s">
        <v>653</v>
      </c>
      <c r="G1535" s="88">
        <f>SUM(G1536:G1537)</f>
        <v>48000</v>
      </c>
      <c r="H1535" s="88">
        <f>SUM(H1536:H1537)</f>
        <v>544</v>
      </c>
      <c r="I1535" s="187">
        <f t="shared" si="52"/>
        <v>1.1333333333333333</v>
      </c>
      <c r="J1535" s="103"/>
      <c r="K1535" s="103"/>
    </row>
    <row r="1536" spans="1:11" s="99" customFormat="1" ht="21" customHeight="1">
      <c r="A1536" s="184"/>
      <c r="B1536" s="231"/>
      <c r="C1536" s="100"/>
      <c r="D1536" s="93">
        <v>4270</v>
      </c>
      <c r="E1536" s="95"/>
      <c r="F1536" s="92" t="s">
        <v>32</v>
      </c>
      <c r="G1536" s="96">
        <v>13000</v>
      </c>
      <c r="H1536" s="96">
        <v>0</v>
      </c>
      <c r="I1536" s="190">
        <f t="shared" si="52"/>
        <v>0</v>
      </c>
      <c r="J1536" s="98" t="s">
        <v>654</v>
      </c>
      <c r="K1536" s="98"/>
    </row>
    <row r="1537" spans="1:11" s="99" customFormat="1" ht="21" customHeight="1">
      <c r="A1537" s="184"/>
      <c r="B1537" s="231"/>
      <c r="C1537" s="100"/>
      <c r="D1537" s="93">
        <v>4300</v>
      </c>
      <c r="E1537" s="95"/>
      <c r="F1537" s="92" t="s">
        <v>34</v>
      </c>
      <c r="G1537" s="96">
        <v>35000</v>
      </c>
      <c r="H1537" s="96">
        <v>544</v>
      </c>
      <c r="I1537" s="190">
        <f t="shared" si="52"/>
        <v>1.5542857142857143</v>
      </c>
      <c r="J1537" s="98" t="s">
        <v>655</v>
      </c>
      <c r="K1537" s="98"/>
    </row>
    <row r="1538" spans="1:11" s="99" customFormat="1" ht="21" customHeight="1">
      <c r="A1538" s="184"/>
      <c r="B1538" s="229"/>
      <c r="C1538" s="59">
        <v>85315</v>
      </c>
      <c r="D1538" s="58"/>
      <c r="E1538" s="60"/>
      <c r="F1538" s="172" t="s">
        <v>656</v>
      </c>
      <c r="G1538" s="173">
        <f>SUM(G1539)</f>
        <v>4957467</v>
      </c>
      <c r="H1538" s="173">
        <f>SUM(H1539)</f>
        <v>2642813</v>
      </c>
      <c r="I1538" s="263">
        <f t="shared" si="52"/>
        <v>53.309744674044225</v>
      </c>
      <c r="J1538" s="103"/>
      <c r="K1538" s="103"/>
    </row>
    <row r="1539" spans="1:11" s="101" customFormat="1" ht="21" customHeight="1">
      <c r="A1539" s="172"/>
      <c r="B1539" s="74"/>
      <c r="C1539" s="130"/>
      <c r="D1539" s="93">
        <v>3110</v>
      </c>
      <c r="E1539" s="95"/>
      <c r="F1539" s="92" t="s">
        <v>657</v>
      </c>
      <c r="G1539" s="96">
        <v>4957467</v>
      </c>
      <c r="H1539" s="96">
        <v>2642813</v>
      </c>
      <c r="I1539" s="190">
        <f t="shared" si="51"/>
        <v>53.309744674044225</v>
      </c>
      <c r="J1539" s="98" t="s">
        <v>658</v>
      </c>
      <c r="K1539" s="98"/>
    </row>
    <row r="1540" spans="1:11" s="99" customFormat="1" ht="24" customHeight="1">
      <c r="A1540" s="184"/>
      <c r="B1540" s="229"/>
      <c r="C1540" s="59">
        <v>90001</v>
      </c>
      <c r="D1540" s="58"/>
      <c r="E1540" s="60"/>
      <c r="F1540" s="57" t="s">
        <v>659</v>
      </c>
      <c r="G1540" s="88">
        <f>SUM(G1541:G1545)</f>
        <v>1074131</v>
      </c>
      <c r="H1540" s="88">
        <f>SUM(H1541:H1545)</f>
        <v>168137</v>
      </c>
      <c r="I1540" s="187">
        <f>H1540/G1540*100</f>
        <v>15.653304857601169</v>
      </c>
      <c r="J1540" s="103"/>
      <c r="K1540" s="103"/>
    </row>
    <row r="1541" spans="1:11" s="101" customFormat="1" ht="21" customHeight="1">
      <c r="A1541" s="230"/>
      <c r="B1541" s="231"/>
      <c r="C1541" s="129"/>
      <c r="D1541" s="93">
        <v>4210</v>
      </c>
      <c r="E1541" s="95"/>
      <c r="F1541" s="92" t="s">
        <v>660</v>
      </c>
      <c r="G1541" s="96">
        <v>10000</v>
      </c>
      <c r="H1541" s="96">
        <v>9972</v>
      </c>
      <c r="I1541" s="190">
        <f t="shared" si="51"/>
        <v>99.72</v>
      </c>
      <c r="J1541" s="98" t="s">
        <v>661</v>
      </c>
      <c r="K1541" s="98"/>
    </row>
    <row r="1542" spans="1:11" s="101" customFormat="1" ht="21" customHeight="1">
      <c r="A1542" s="230"/>
      <c r="B1542" s="231"/>
      <c r="C1542" s="130"/>
      <c r="D1542" s="93">
        <v>4210</v>
      </c>
      <c r="E1542" s="95"/>
      <c r="F1542" s="92" t="s">
        <v>662</v>
      </c>
      <c r="G1542" s="96">
        <v>15000</v>
      </c>
      <c r="H1542" s="96">
        <v>0</v>
      </c>
      <c r="I1542" s="190">
        <f t="shared" si="51"/>
        <v>0</v>
      </c>
      <c r="J1542" s="98" t="s">
        <v>647</v>
      </c>
      <c r="K1542" s="98"/>
    </row>
    <row r="1543" spans="1:11" s="99" customFormat="1" ht="36" customHeight="1">
      <c r="A1543" s="230"/>
      <c r="B1543" s="231"/>
      <c r="C1543" s="130"/>
      <c r="D1543" s="93">
        <v>4270</v>
      </c>
      <c r="E1543" s="95"/>
      <c r="F1543" s="92" t="s">
        <v>663</v>
      </c>
      <c r="G1543" s="96">
        <v>50000</v>
      </c>
      <c r="H1543" s="96">
        <v>30404</v>
      </c>
      <c r="I1543" s="189">
        <f aca="true" t="shared" si="53" ref="I1543:I1574">H1543/G1543*100</f>
        <v>60.80799999999999</v>
      </c>
      <c r="J1543" s="98" t="s">
        <v>664</v>
      </c>
      <c r="K1543" s="98"/>
    </row>
    <row r="1544" spans="1:11" s="99" customFormat="1" ht="33" customHeight="1">
      <c r="A1544" s="230"/>
      <c r="B1544" s="231"/>
      <c r="C1544" s="130"/>
      <c r="D1544" s="93">
        <v>6050</v>
      </c>
      <c r="E1544" s="95"/>
      <c r="F1544" s="92" t="s">
        <v>665</v>
      </c>
      <c r="G1544" s="96">
        <v>826131</v>
      </c>
      <c r="H1544" s="96">
        <v>127761</v>
      </c>
      <c r="I1544" s="190">
        <f t="shared" si="53"/>
        <v>15.464980735500786</v>
      </c>
      <c r="J1544" s="98" t="s">
        <v>666</v>
      </c>
      <c r="K1544" s="98"/>
    </row>
    <row r="1545" spans="1:11" s="101" customFormat="1" ht="21" customHeight="1">
      <c r="A1545" s="230"/>
      <c r="B1545" s="231"/>
      <c r="C1545" s="130"/>
      <c r="D1545" s="93">
        <v>6050</v>
      </c>
      <c r="E1545" s="95"/>
      <c r="F1545" s="92" t="s">
        <v>667</v>
      </c>
      <c r="G1545" s="96">
        <v>173000</v>
      </c>
      <c r="H1545" s="96">
        <v>0</v>
      </c>
      <c r="I1545" s="190">
        <f t="shared" si="53"/>
        <v>0</v>
      </c>
      <c r="J1545" s="98" t="s">
        <v>668</v>
      </c>
      <c r="K1545" s="98"/>
    </row>
    <row r="1546" spans="1:11" s="99" customFormat="1" ht="21.75" customHeight="1">
      <c r="A1546" s="230"/>
      <c r="B1546" s="231"/>
      <c r="C1546" s="59">
        <v>90003</v>
      </c>
      <c r="D1546" s="58"/>
      <c r="E1546" s="60"/>
      <c r="F1546" s="57" t="s">
        <v>669</v>
      </c>
      <c r="G1546" s="88">
        <f>SUM(G1547:G1548)</f>
        <v>1808000</v>
      </c>
      <c r="H1546" s="88">
        <f>SUM(H1547:H1548)</f>
        <v>1152670</v>
      </c>
      <c r="I1546" s="187">
        <f t="shared" si="53"/>
        <v>63.75387168141593</v>
      </c>
      <c r="J1546" s="103"/>
      <c r="K1546" s="103"/>
    </row>
    <row r="1547" spans="1:11" s="99" customFormat="1" ht="21" customHeight="1">
      <c r="A1547" s="230"/>
      <c r="B1547" s="231"/>
      <c r="C1547" s="100"/>
      <c r="D1547" s="93">
        <v>4300</v>
      </c>
      <c r="E1547" s="95"/>
      <c r="F1547" s="92" t="s">
        <v>670</v>
      </c>
      <c r="G1547" s="96">
        <v>208000</v>
      </c>
      <c r="H1547" s="96">
        <v>81962</v>
      </c>
      <c r="I1547" s="190">
        <f t="shared" si="53"/>
        <v>39.40480769230769</v>
      </c>
      <c r="J1547" s="98" t="s">
        <v>671</v>
      </c>
      <c r="K1547" s="98"/>
    </row>
    <row r="1548" spans="1:11" s="101" customFormat="1" ht="21" customHeight="1">
      <c r="A1548" s="230"/>
      <c r="B1548" s="231"/>
      <c r="C1548" s="102"/>
      <c r="D1548" s="93">
        <v>4300</v>
      </c>
      <c r="E1548" s="95"/>
      <c r="F1548" s="92" t="s">
        <v>672</v>
      </c>
      <c r="G1548" s="96">
        <v>1600000</v>
      </c>
      <c r="H1548" s="96">
        <v>1070708</v>
      </c>
      <c r="I1548" s="190">
        <f t="shared" si="53"/>
        <v>66.91924999999999</v>
      </c>
      <c r="J1548" s="98" t="s">
        <v>673</v>
      </c>
      <c r="K1548" s="98"/>
    </row>
    <row r="1549" spans="1:11" s="99" customFormat="1" ht="21" customHeight="1">
      <c r="A1549" s="230"/>
      <c r="B1549" s="231"/>
      <c r="C1549" s="59">
        <v>90004</v>
      </c>
      <c r="D1549" s="58"/>
      <c r="E1549" s="60"/>
      <c r="F1549" s="57" t="s">
        <v>674</v>
      </c>
      <c r="G1549" s="88">
        <f>SUM(G1550:G1551)</f>
        <v>260000</v>
      </c>
      <c r="H1549" s="88">
        <f>SUM(H1550:H1551)</f>
        <v>0</v>
      </c>
      <c r="I1549" s="187">
        <f t="shared" si="53"/>
        <v>0</v>
      </c>
      <c r="J1549" s="103"/>
      <c r="K1549" s="103"/>
    </row>
    <row r="1550" spans="1:11" s="101" customFormat="1" ht="21" customHeight="1">
      <c r="A1550" s="230"/>
      <c r="B1550" s="231"/>
      <c r="C1550" s="100"/>
      <c r="D1550" s="93">
        <v>4300</v>
      </c>
      <c r="E1550" s="95"/>
      <c r="F1550" s="92" t="s">
        <v>675</v>
      </c>
      <c r="G1550" s="96">
        <v>250000</v>
      </c>
      <c r="H1550" s="96">
        <v>0</v>
      </c>
      <c r="I1550" s="190">
        <f t="shared" si="53"/>
        <v>0</v>
      </c>
      <c r="J1550" s="98" t="s">
        <v>676</v>
      </c>
      <c r="K1550" s="98"/>
    </row>
    <row r="1551" spans="1:11" s="99" customFormat="1" ht="21" customHeight="1">
      <c r="A1551" s="230"/>
      <c r="B1551" s="231"/>
      <c r="C1551" s="94"/>
      <c r="D1551" s="93">
        <v>4300</v>
      </c>
      <c r="E1551" s="95"/>
      <c r="F1551" s="92" t="s">
        <v>677</v>
      </c>
      <c r="G1551" s="96">
        <v>10000</v>
      </c>
      <c r="H1551" s="96">
        <v>0</v>
      </c>
      <c r="I1551" s="190">
        <f t="shared" si="53"/>
        <v>0</v>
      </c>
      <c r="J1551" s="98" t="s">
        <v>678</v>
      </c>
      <c r="K1551" s="98"/>
    </row>
    <row r="1552" spans="1:11" s="99" customFormat="1" ht="21" customHeight="1">
      <c r="A1552" s="230"/>
      <c r="B1552" s="231"/>
      <c r="C1552" s="59">
        <v>90013</v>
      </c>
      <c r="D1552" s="58"/>
      <c r="E1552" s="60"/>
      <c r="F1552" s="57" t="s">
        <v>679</v>
      </c>
      <c r="G1552" s="88">
        <f>SUM(G1553:G1554)</f>
        <v>32000</v>
      </c>
      <c r="H1552" s="88">
        <f>SUM(H1553:H1554)</f>
        <v>12302</v>
      </c>
      <c r="I1552" s="187">
        <f t="shared" si="53"/>
        <v>38.44375</v>
      </c>
      <c r="J1552" s="103"/>
      <c r="K1552" s="103"/>
    </row>
    <row r="1553" spans="1:11" s="101" customFormat="1" ht="21" customHeight="1">
      <c r="A1553" s="230"/>
      <c r="B1553" s="231"/>
      <c r="C1553" s="129"/>
      <c r="D1553" s="93">
        <v>4210</v>
      </c>
      <c r="E1553" s="95"/>
      <c r="F1553" s="92" t="s">
        <v>680</v>
      </c>
      <c r="G1553" s="96">
        <v>2000</v>
      </c>
      <c r="H1553" s="96">
        <v>1952</v>
      </c>
      <c r="I1553" s="190">
        <f t="shared" si="53"/>
        <v>97.6</v>
      </c>
      <c r="J1553" s="98" t="s">
        <v>681</v>
      </c>
      <c r="K1553" s="98"/>
    </row>
    <row r="1554" spans="1:11" s="99" customFormat="1" ht="21" customHeight="1">
      <c r="A1554" s="230"/>
      <c r="B1554" s="231"/>
      <c r="C1554" s="104"/>
      <c r="D1554" s="93">
        <v>4300</v>
      </c>
      <c r="E1554" s="95"/>
      <c r="F1554" s="92" t="s">
        <v>682</v>
      </c>
      <c r="G1554" s="96">
        <v>30000</v>
      </c>
      <c r="H1554" s="96">
        <v>10350</v>
      </c>
      <c r="I1554" s="190">
        <f t="shared" si="53"/>
        <v>34.5</v>
      </c>
      <c r="J1554" s="98" t="s">
        <v>683</v>
      </c>
      <c r="K1554" s="98"/>
    </row>
    <row r="1555" spans="1:11" s="99" customFormat="1" ht="21" customHeight="1">
      <c r="A1555" s="230"/>
      <c r="B1555" s="231"/>
      <c r="C1555" s="59">
        <v>90015</v>
      </c>
      <c r="D1555" s="58"/>
      <c r="E1555" s="60"/>
      <c r="F1555" s="57" t="s">
        <v>684</v>
      </c>
      <c r="G1555" s="88">
        <f>SUM(G1556:G1560)</f>
        <v>2325470</v>
      </c>
      <c r="H1555" s="88">
        <f>SUM(H1556:H1560)</f>
        <v>642919</v>
      </c>
      <c r="I1555" s="187">
        <f t="shared" si="53"/>
        <v>27.646841283697487</v>
      </c>
      <c r="J1555" s="103"/>
      <c r="K1555" s="103"/>
    </row>
    <row r="1556" spans="1:11" s="99" customFormat="1" ht="21" customHeight="1">
      <c r="A1556" s="230"/>
      <c r="B1556" s="231"/>
      <c r="C1556" s="100"/>
      <c r="D1556" s="93">
        <v>4260</v>
      </c>
      <c r="E1556" s="95"/>
      <c r="F1556" s="92" t="s">
        <v>685</v>
      </c>
      <c r="G1556" s="96">
        <v>855470</v>
      </c>
      <c r="H1556" s="96">
        <v>62702</v>
      </c>
      <c r="I1556" s="190">
        <f t="shared" si="53"/>
        <v>7.329538148620057</v>
      </c>
      <c r="J1556" s="98" t="s">
        <v>686</v>
      </c>
      <c r="K1556" s="98"/>
    </row>
    <row r="1557" spans="1:12" s="101" customFormat="1" ht="21" customHeight="1">
      <c r="A1557" s="230"/>
      <c r="B1557" s="231"/>
      <c r="C1557" s="100"/>
      <c r="D1557" s="93">
        <v>4270</v>
      </c>
      <c r="E1557" s="95"/>
      <c r="F1557" s="92" t="s">
        <v>687</v>
      </c>
      <c r="G1557" s="96">
        <v>20000</v>
      </c>
      <c r="H1557" s="96">
        <v>0</v>
      </c>
      <c r="I1557" s="189">
        <f t="shared" si="53"/>
        <v>0</v>
      </c>
      <c r="J1557" s="98" t="s">
        <v>688</v>
      </c>
      <c r="K1557" s="98"/>
      <c r="L1557" s="101">
        <f>3700+3701+2800+4700+4000+5875+5875+5002+10380+69</f>
        <v>46102</v>
      </c>
    </row>
    <row r="1558" spans="1:11" s="99" customFormat="1" ht="32.25" customHeight="1">
      <c r="A1558" s="230"/>
      <c r="B1558" s="231"/>
      <c r="C1558" s="100"/>
      <c r="D1558" s="93">
        <v>4270</v>
      </c>
      <c r="E1558" s="95"/>
      <c r="F1558" s="121" t="s">
        <v>689</v>
      </c>
      <c r="G1558" s="122">
        <v>1317000</v>
      </c>
      <c r="H1558" s="122">
        <v>578502</v>
      </c>
      <c r="I1558" s="233">
        <f t="shared" si="53"/>
        <v>43.925740318906605</v>
      </c>
      <c r="J1558" s="105" t="s">
        <v>690</v>
      </c>
      <c r="K1558" s="105"/>
    </row>
    <row r="1559" spans="1:11" s="99" customFormat="1" ht="21" customHeight="1">
      <c r="A1559" s="230"/>
      <c r="B1559" s="231"/>
      <c r="C1559" s="100"/>
      <c r="D1559" s="93">
        <v>4270</v>
      </c>
      <c r="E1559" s="95"/>
      <c r="F1559" s="92" t="s">
        <v>663</v>
      </c>
      <c r="G1559" s="96">
        <v>50000</v>
      </c>
      <c r="H1559" s="96">
        <v>1715</v>
      </c>
      <c r="I1559" s="190">
        <f t="shared" si="53"/>
        <v>3.4299999999999997</v>
      </c>
      <c r="J1559" s="98" t="s">
        <v>691</v>
      </c>
      <c r="K1559" s="98"/>
    </row>
    <row r="1560" spans="1:11" s="99" customFormat="1" ht="21" customHeight="1">
      <c r="A1560" s="230"/>
      <c r="B1560" s="231"/>
      <c r="C1560" s="100"/>
      <c r="D1560" s="93">
        <v>6050</v>
      </c>
      <c r="E1560" s="95"/>
      <c r="F1560" s="92" t="s">
        <v>692</v>
      </c>
      <c r="G1560" s="96">
        <v>83000</v>
      </c>
      <c r="H1560" s="96">
        <v>0</v>
      </c>
      <c r="I1560" s="190">
        <f t="shared" si="53"/>
        <v>0</v>
      </c>
      <c r="J1560" s="98" t="s">
        <v>693</v>
      </c>
      <c r="K1560" s="98"/>
    </row>
    <row r="1561" spans="1:11" s="99" customFormat="1" ht="21" customHeight="1">
      <c r="A1561" s="230"/>
      <c r="B1561" s="231"/>
      <c r="C1561" s="59">
        <v>90095</v>
      </c>
      <c r="D1561" s="58"/>
      <c r="E1561" s="60"/>
      <c r="F1561" s="57" t="s">
        <v>694</v>
      </c>
      <c r="G1561" s="88">
        <f>SUM(G1562:G1574)</f>
        <v>274300</v>
      </c>
      <c r="H1561" s="88">
        <f>SUM(H1562:H1574)</f>
        <v>70198</v>
      </c>
      <c r="I1561" s="187">
        <f t="shared" si="53"/>
        <v>25.59168793292016</v>
      </c>
      <c r="J1561" s="103"/>
      <c r="K1561" s="103"/>
    </row>
    <row r="1562" spans="1:11" s="101" customFormat="1" ht="21" customHeight="1">
      <c r="A1562" s="230"/>
      <c r="B1562" s="231"/>
      <c r="C1562" s="129"/>
      <c r="D1562" s="93">
        <v>4210</v>
      </c>
      <c r="E1562" s="95"/>
      <c r="F1562" s="92" t="s">
        <v>27</v>
      </c>
      <c r="G1562" s="96">
        <v>40000</v>
      </c>
      <c r="H1562" s="96">
        <v>0</v>
      </c>
      <c r="I1562" s="190">
        <f t="shared" si="53"/>
        <v>0</v>
      </c>
      <c r="J1562" s="98" t="s">
        <v>695</v>
      </c>
      <c r="K1562" s="98"/>
    </row>
    <row r="1563" spans="1:11" s="101" customFormat="1" ht="33" customHeight="1">
      <c r="A1563" s="230"/>
      <c r="B1563" s="231"/>
      <c r="C1563" s="130"/>
      <c r="D1563" s="93">
        <v>4260</v>
      </c>
      <c r="E1563" s="95"/>
      <c r="F1563" s="92" t="s">
        <v>696</v>
      </c>
      <c r="G1563" s="96">
        <v>10000</v>
      </c>
      <c r="H1563" s="96">
        <v>0</v>
      </c>
      <c r="I1563" s="190">
        <f t="shared" si="53"/>
        <v>0</v>
      </c>
      <c r="J1563" s="98" t="s">
        <v>697</v>
      </c>
      <c r="K1563" s="98"/>
    </row>
    <row r="1564" spans="1:11" s="101" customFormat="1" ht="21" customHeight="1">
      <c r="A1564" s="230"/>
      <c r="B1564" s="231"/>
      <c r="C1564" s="130"/>
      <c r="D1564" s="93">
        <v>4270</v>
      </c>
      <c r="E1564" s="95"/>
      <c r="F1564" s="92" t="s">
        <v>698</v>
      </c>
      <c r="G1564" s="96">
        <v>30000</v>
      </c>
      <c r="H1564" s="96">
        <v>1599</v>
      </c>
      <c r="I1564" s="189">
        <f t="shared" si="53"/>
        <v>5.33</v>
      </c>
      <c r="J1564" s="98" t="s">
        <v>628</v>
      </c>
      <c r="K1564" s="98"/>
    </row>
    <row r="1565" spans="1:11" s="101" customFormat="1" ht="21" customHeight="1">
      <c r="A1565" s="230"/>
      <c r="B1565" s="231"/>
      <c r="C1565" s="130"/>
      <c r="D1565" s="93">
        <v>4270</v>
      </c>
      <c r="E1565" s="95"/>
      <c r="F1565" s="121" t="s">
        <v>699</v>
      </c>
      <c r="G1565" s="122">
        <v>29120</v>
      </c>
      <c r="H1565" s="122">
        <v>7094</v>
      </c>
      <c r="I1565" s="233">
        <f t="shared" si="53"/>
        <v>24.361263736263737</v>
      </c>
      <c r="J1565" s="98" t="s">
        <v>700</v>
      </c>
      <c r="K1565" s="98"/>
    </row>
    <row r="1566" spans="1:11" s="101" customFormat="1" ht="21" customHeight="1">
      <c r="A1566" s="230"/>
      <c r="B1566" s="231"/>
      <c r="C1566" s="130"/>
      <c r="D1566" s="93">
        <v>4270</v>
      </c>
      <c r="E1566" s="95"/>
      <c r="F1566" s="121" t="s">
        <v>701</v>
      </c>
      <c r="G1566" s="122">
        <v>13380</v>
      </c>
      <c r="H1566" s="122">
        <v>12444</v>
      </c>
      <c r="I1566" s="233">
        <f t="shared" si="53"/>
        <v>93.00448430493273</v>
      </c>
      <c r="J1566" s="98" t="s">
        <v>702</v>
      </c>
      <c r="K1566" s="98"/>
    </row>
    <row r="1567" spans="1:11" s="101" customFormat="1" ht="21" customHeight="1">
      <c r="A1567" s="230"/>
      <c r="B1567" s="231"/>
      <c r="C1567" s="130"/>
      <c r="D1567" s="93">
        <v>4270</v>
      </c>
      <c r="E1567" s="95"/>
      <c r="F1567" s="121" t="s">
        <v>703</v>
      </c>
      <c r="G1567" s="122">
        <v>15000</v>
      </c>
      <c r="H1567" s="122">
        <v>8714</v>
      </c>
      <c r="I1567" s="233">
        <f t="shared" si="53"/>
        <v>58.093333333333334</v>
      </c>
      <c r="J1567" s="98" t="s">
        <v>704</v>
      </c>
      <c r="K1567" s="98"/>
    </row>
    <row r="1568" spans="1:11" s="101" customFormat="1" ht="21" customHeight="1">
      <c r="A1568" s="230"/>
      <c r="B1568" s="231"/>
      <c r="C1568" s="130"/>
      <c r="D1568" s="93">
        <v>4300</v>
      </c>
      <c r="E1568" s="95"/>
      <c r="F1568" s="92" t="s">
        <v>705</v>
      </c>
      <c r="G1568" s="96">
        <v>19300</v>
      </c>
      <c r="H1568" s="96">
        <v>3600</v>
      </c>
      <c r="I1568" s="190">
        <f t="shared" si="53"/>
        <v>18.65284974093264</v>
      </c>
      <c r="J1568" s="98" t="s">
        <v>706</v>
      </c>
      <c r="K1568" s="98"/>
    </row>
    <row r="1569" spans="1:11" s="101" customFormat="1" ht="21" customHeight="1">
      <c r="A1569" s="230"/>
      <c r="B1569" s="231"/>
      <c r="C1569" s="130"/>
      <c r="D1569" s="93">
        <v>4300</v>
      </c>
      <c r="E1569" s="95"/>
      <c r="F1569" s="121" t="s">
        <v>707</v>
      </c>
      <c r="G1569" s="122">
        <v>12000</v>
      </c>
      <c r="H1569" s="122">
        <v>4796</v>
      </c>
      <c r="I1569" s="233">
        <f t="shared" si="53"/>
        <v>39.96666666666667</v>
      </c>
      <c r="J1569" s="98" t="s">
        <v>708</v>
      </c>
      <c r="K1569" s="98"/>
    </row>
    <row r="1570" spans="1:11" s="101" customFormat="1" ht="21" customHeight="1">
      <c r="A1570" s="230"/>
      <c r="B1570" s="231"/>
      <c r="C1570" s="130"/>
      <c r="D1570" s="93">
        <v>4300</v>
      </c>
      <c r="E1570" s="95"/>
      <c r="F1570" s="121" t="s">
        <v>709</v>
      </c>
      <c r="G1570" s="122">
        <v>1000</v>
      </c>
      <c r="H1570" s="122">
        <v>226</v>
      </c>
      <c r="I1570" s="233">
        <f t="shared" si="53"/>
        <v>22.6</v>
      </c>
      <c r="J1570" s="98" t="s">
        <v>652</v>
      </c>
      <c r="K1570" s="98"/>
    </row>
    <row r="1571" spans="1:11" s="99" customFormat="1" ht="21" customHeight="1">
      <c r="A1571" s="230"/>
      <c r="B1571" s="231"/>
      <c r="C1571" s="130"/>
      <c r="D1571" s="93">
        <v>4300</v>
      </c>
      <c r="E1571" s="95"/>
      <c r="F1571" s="92" t="s">
        <v>710</v>
      </c>
      <c r="G1571" s="96">
        <v>40000</v>
      </c>
      <c r="H1571" s="96">
        <v>0</v>
      </c>
      <c r="I1571" s="190">
        <f t="shared" si="53"/>
        <v>0</v>
      </c>
      <c r="J1571" s="98" t="s">
        <v>711</v>
      </c>
      <c r="K1571" s="98"/>
    </row>
    <row r="1572" spans="1:11" s="101" customFormat="1" ht="31.5" customHeight="1">
      <c r="A1572" s="230"/>
      <c r="B1572" s="231"/>
      <c r="C1572" s="130"/>
      <c r="D1572" s="93">
        <v>4300</v>
      </c>
      <c r="E1572" s="95"/>
      <c r="F1572" s="92" t="s">
        <v>712</v>
      </c>
      <c r="G1572" s="96">
        <v>52620</v>
      </c>
      <c r="H1572" s="96">
        <v>19900</v>
      </c>
      <c r="I1572" s="190">
        <f t="shared" si="53"/>
        <v>37.81832003040669</v>
      </c>
      <c r="J1572" s="98" t="s">
        <v>713</v>
      </c>
      <c r="K1572" s="98"/>
    </row>
    <row r="1573" spans="1:11" s="101" customFormat="1" ht="21" customHeight="1">
      <c r="A1573" s="230"/>
      <c r="B1573" s="231"/>
      <c r="C1573" s="130"/>
      <c r="D1573" s="93">
        <v>4300</v>
      </c>
      <c r="E1573" s="95"/>
      <c r="F1573" s="92" t="s">
        <v>714</v>
      </c>
      <c r="G1573" s="96">
        <v>4880</v>
      </c>
      <c r="H1573" s="96">
        <v>4880</v>
      </c>
      <c r="I1573" s="190">
        <f t="shared" si="53"/>
        <v>100</v>
      </c>
      <c r="J1573" s="98" t="s">
        <v>715</v>
      </c>
      <c r="K1573" s="98"/>
    </row>
    <row r="1574" spans="1:11" s="101" customFormat="1" ht="21" customHeight="1">
      <c r="A1574" s="230"/>
      <c r="B1574" s="231"/>
      <c r="C1574" s="130"/>
      <c r="D1574" s="93">
        <v>4300</v>
      </c>
      <c r="E1574" s="95"/>
      <c r="F1574" s="92" t="s">
        <v>716</v>
      </c>
      <c r="G1574" s="96">
        <v>7000</v>
      </c>
      <c r="H1574" s="96">
        <v>6945</v>
      </c>
      <c r="I1574" s="190">
        <f t="shared" si="53"/>
        <v>99.21428571428571</v>
      </c>
      <c r="J1574" s="105" t="s">
        <v>715</v>
      </c>
      <c r="K1574" s="105"/>
    </row>
    <row r="1575" spans="1:11" s="101" customFormat="1" ht="21" customHeight="1">
      <c r="A1575" s="230"/>
      <c r="B1575" s="231"/>
      <c r="C1575" s="130"/>
      <c r="D1575" s="93"/>
      <c r="E1575" s="95"/>
      <c r="F1575" s="92"/>
      <c r="G1575" s="96"/>
      <c r="H1575" s="96"/>
      <c r="I1575" s="190"/>
      <c r="J1575" s="110"/>
      <c r="K1575" s="110"/>
    </row>
    <row r="1576" spans="1:11" s="87" customFormat="1" ht="21" customHeight="1">
      <c r="A1576" s="80" t="s">
        <v>717</v>
      </c>
      <c r="B1576" s="80"/>
      <c r="C1576" s="111"/>
      <c r="D1576" s="80"/>
      <c r="E1576" s="112"/>
      <c r="F1576" s="80" t="s">
        <v>718</v>
      </c>
      <c r="G1576" s="113">
        <f>SUM(G1577:G1615)/2</f>
        <v>12241057</v>
      </c>
      <c r="H1576" s="113">
        <f>SUM(H1577:H1615)/2</f>
        <v>2907506</v>
      </c>
      <c r="I1576" s="228">
        <f aca="true" t="shared" si="54" ref="I1576:I1595">H1576/G1576*100</f>
        <v>23.752082847094005</v>
      </c>
      <c r="J1576" s="86"/>
      <c r="K1576" s="86"/>
    </row>
    <row r="1577" spans="1:23" s="91" customFormat="1" ht="21" customHeight="1">
      <c r="A1577" s="240"/>
      <c r="B1577" s="240"/>
      <c r="C1577" s="139">
        <v>600</v>
      </c>
      <c r="D1577" s="193"/>
      <c r="E1577" s="272"/>
      <c r="F1577" s="193" t="s">
        <v>596</v>
      </c>
      <c r="G1577" s="136">
        <f>SUM(G1578)</f>
        <v>65000</v>
      </c>
      <c r="H1577" s="136">
        <f>SUM(H1578)</f>
        <v>35014</v>
      </c>
      <c r="I1577" s="187">
        <f t="shared" si="54"/>
        <v>53.86769230769231</v>
      </c>
      <c r="J1577" s="90"/>
      <c r="K1577" s="90"/>
      <c r="L1577" s="194"/>
      <c r="M1577" s="194"/>
      <c r="N1577" s="194"/>
      <c r="O1577" s="194"/>
      <c r="P1577" s="194"/>
      <c r="Q1577" s="194"/>
      <c r="R1577" s="194"/>
      <c r="S1577" s="194"/>
      <c r="T1577" s="194"/>
      <c r="V1577" s="194"/>
      <c r="W1577" s="194"/>
    </row>
    <row r="1578" spans="1:23" s="119" customFormat="1" ht="29.25" customHeight="1">
      <c r="A1578" s="245"/>
      <c r="B1578" s="245"/>
      <c r="C1578" s="246"/>
      <c r="D1578" s="174">
        <v>6050</v>
      </c>
      <c r="E1578" s="195"/>
      <c r="F1578" s="273" t="s">
        <v>719</v>
      </c>
      <c r="G1578" s="122">
        <v>65000</v>
      </c>
      <c r="H1578" s="123">
        <v>35014</v>
      </c>
      <c r="I1578" s="233">
        <f t="shared" si="54"/>
        <v>53.86769230769231</v>
      </c>
      <c r="J1578" s="98" t="s">
        <v>720</v>
      </c>
      <c r="K1578" s="98"/>
      <c r="L1578" s="197"/>
      <c r="M1578" s="197"/>
      <c r="N1578" s="197"/>
      <c r="O1578" s="197"/>
      <c r="P1578" s="197"/>
      <c r="Q1578" s="197"/>
      <c r="R1578" s="197"/>
      <c r="S1578" s="197"/>
      <c r="T1578" s="197"/>
      <c r="V1578" s="197"/>
      <c r="W1578" s="197"/>
    </row>
    <row r="1579" spans="1:23" s="91" customFormat="1" ht="21" customHeight="1">
      <c r="A1579" s="244"/>
      <c r="B1579" s="244"/>
      <c r="C1579" s="139">
        <v>710</v>
      </c>
      <c r="D1579" s="191"/>
      <c r="E1579" s="192"/>
      <c r="F1579" s="274" t="s">
        <v>721</v>
      </c>
      <c r="G1579" s="173">
        <f>SUM(G1580)</f>
        <v>10000</v>
      </c>
      <c r="H1579" s="173">
        <f>SUM(H1580)</f>
        <v>2939</v>
      </c>
      <c r="I1579" s="263">
        <f t="shared" si="54"/>
        <v>29.39</v>
      </c>
      <c r="J1579" s="103"/>
      <c r="K1579" s="103"/>
      <c r="L1579" s="194"/>
      <c r="M1579" s="194"/>
      <c r="N1579" s="194"/>
      <c r="O1579" s="194"/>
      <c r="P1579" s="194"/>
      <c r="Q1579" s="194"/>
      <c r="R1579" s="194"/>
      <c r="S1579" s="194"/>
      <c r="T1579" s="194"/>
      <c r="V1579" s="194"/>
      <c r="W1579" s="194"/>
    </row>
    <row r="1580" spans="1:23" s="119" customFormat="1" ht="33" customHeight="1">
      <c r="A1580" s="244"/>
      <c r="B1580" s="244"/>
      <c r="C1580" s="246"/>
      <c r="D1580" s="174">
        <v>4300</v>
      </c>
      <c r="E1580" s="195"/>
      <c r="F1580" s="275" t="s">
        <v>722</v>
      </c>
      <c r="G1580" s="122">
        <v>10000</v>
      </c>
      <c r="H1580" s="123">
        <v>2939</v>
      </c>
      <c r="I1580" s="233">
        <f t="shared" si="54"/>
        <v>29.39</v>
      </c>
      <c r="J1580" s="98" t="s">
        <v>723</v>
      </c>
      <c r="K1580" s="98"/>
      <c r="L1580" s="197"/>
      <c r="M1580" s="197"/>
      <c r="N1580" s="197"/>
      <c r="O1580" s="197"/>
      <c r="P1580" s="197"/>
      <c r="Q1580" s="197"/>
      <c r="R1580" s="197"/>
      <c r="S1580" s="197"/>
      <c r="T1580" s="197"/>
      <c r="V1580" s="197"/>
      <c r="W1580" s="197"/>
    </row>
    <row r="1581" spans="1:23" s="91" customFormat="1" ht="21" customHeight="1">
      <c r="A1581" s="244"/>
      <c r="B1581" s="244"/>
      <c r="C1581" s="139">
        <v>750</v>
      </c>
      <c r="D1581" s="191"/>
      <c r="E1581" s="192"/>
      <c r="F1581" s="276" t="s">
        <v>724</v>
      </c>
      <c r="G1581" s="173">
        <f>SUM(G1582)</f>
        <v>300000</v>
      </c>
      <c r="H1581" s="173">
        <f>SUM(H1582)</f>
        <v>0</v>
      </c>
      <c r="I1581" s="263">
        <f t="shared" si="54"/>
        <v>0</v>
      </c>
      <c r="J1581" s="103"/>
      <c r="K1581" s="103"/>
      <c r="L1581" s="194"/>
      <c r="M1581" s="194"/>
      <c r="N1581" s="194"/>
      <c r="O1581" s="194"/>
      <c r="P1581" s="194"/>
      <c r="Q1581" s="194"/>
      <c r="R1581" s="194"/>
      <c r="S1581" s="194"/>
      <c r="T1581" s="194"/>
      <c r="V1581" s="194"/>
      <c r="W1581" s="194"/>
    </row>
    <row r="1582" spans="1:23" s="119" customFormat="1" ht="45" customHeight="1">
      <c r="A1582" s="244"/>
      <c r="B1582" s="244"/>
      <c r="C1582" s="246"/>
      <c r="D1582" s="174">
        <v>6050</v>
      </c>
      <c r="E1582" s="195"/>
      <c r="F1582" s="275" t="s">
        <v>725</v>
      </c>
      <c r="G1582" s="122">
        <v>300000</v>
      </c>
      <c r="H1582" s="123">
        <v>0</v>
      </c>
      <c r="I1582" s="233">
        <f t="shared" si="54"/>
        <v>0</v>
      </c>
      <c r="J1582" s="98" t="s">
        <v>726</v>
      </c>
      <c r="K1582" s="98"/>
      <c r="L1582" s="197"/>
      <c r="M1582" s="197"/>
      <c r="N1582" s="197"/>
      <c r="O1582" s="197"/>
      <c r="P1582" s="197"/>
      <c r="Q1582" s="197"/>
      <c r="R1582" s="197"/>
      <c r="S1582" s="197"/>
      <c r="T1582" s="197"/>
      <c r="V1582" s="197"/>
      <c r="W1582" s="197"/>
    </row>
    <row r="1583" spans="1:23" s="91" customFormat="1" ht="21" customHeight="1">
      <c r="A1583" s="244"/>
      <c r="B1583" s="244"/>
      <c r="C1583" s="139">
        <v>754</v>
      </c>
      <c r="D1583" s="191"/>
      <c r="E1583" s="192"/>
      <c r="F1583" s="276" t="s">
        <v>727</v>
      </c>
      <c r="G1583" s="173">
        <f>SUM(G1584:G1585)</f>
        <v>147000</v>
      </c>
      <c r="H1583" s="173">
        <f>SUM(H1584:H1585)</f>
        <v>0</v>
      </c>
      <c r="I1583" s="263">
        <f t="shared" si="54"/>
        <v>0</v>
      </c>
      <c r="J1583" s="103"/>
      <c r="K1583" s="103"/>
      <c r="L1583" s="194"/>
      <c r="M1583" s="194"/>
      <c r="N1583" s="194"/>
      <c r="O1583" s="194"/>
      <c r="P1583" s="194"/>
      <c r="Q1583" s="194"/>
      <c r="R1583" s="194"/>
      <c r="S1583" s="194"/>
      <c r="T1583" s="194"/>
      <c r="V1583" s="194"/>
      <c r="W1583" s="194"/>
    </row>
    <row r="1584" spans="1:23" s="119" customFormat="1" ht="21" customHeight="1">
      <c r="A1584" s="244"/>
      <c r="B1584" s="244"/>
      <c r="C1584" s="246"/>
      <c r="D1584" s="174">
        <v>6050</v>
      </c>
      <c r="E1584" s="195"/>
      <c r="F1584" s="275" t="s">
        <v>728</v>
      </c>
      <c r="G1584" s="122">
        <v>117000</v>
      </c>
      <c r="H1584" s="123">
        <v>0</v>
      </c>
      <c r="I1584" s="233">
        <f t="shared" si="54"/>
        <v>0</v>
      </c>
      <c r="J1584" s="98" t="s">
        <v>729</v>
      </c>
      <c r="K1584" s="98"/>
      <c r="L1584" s="197"/>
      <c r="M1584" s="197"/>
      <c r="N1584" s="197"/>
      <c r="O1584" s="197"/>
      <c r="P1584" s="197"/>
      <c r="Q1584" s="197"/>
      <c r="R1584" s="197"/>
      <c r="S1584" s="197"/>
      <c r="T1584" s="197"/>
      <c r="V1584" s="197"/>
      <c r="W1584" s="197"/>
    </row>
    <row r="1585" spans="1:23" s="119" customFormat="1" ht="33" customHeight="1">
      <c r="A1585" s="244"/>
      <c r="B1585" s="244"/>
      <c r="C1585" s="246"/>
      <c r="D1585" s="174">
        <v>6050</v>
      </c>
      <c r="E1585" s="195"/>
      <c r="F1585" s="275" t="s">
        <v>730</v>
      </c>
      <c r="G1585" s="122">
        <v>30000</v>
      </c>
      <c r="H1585" s="123">
        <v>0</v>
      </c>
      <c r="I1585" s="233">
        <f t="shared" si="54"/>
        <v>0</v>
      </c>
      <c r="J1585" s="98" t="s">
        <v>731</v>
      </c>
      <c r="K1585" s="98"/>
      <c r="L1585" s="197"/>
      <c r="M1585" s="197"/>
      <c r="N1585" s="197"/>
      <c r="O1585" s="197"/>
      <c r="P1585" s="197"/>
      <c r="Q1585" s="197"/>
      <c r="R1585" s="197"/>
      <c r="S1585" s="197"/>
      <c r="T1585" s="197"/>
      <c r="V1585" s="197"/>
      <c r="W1585" s="197"/>
    </row>
    <row r="1586" spans="1:11" s="91" customFormat="1" ht="21" customHeight="1">
      <c r="A1586" s="184"/>
      <c r="B1586" s="229"/>
      <c r="C1586" s="59">
        <v>80101</v>
      </c>
      <c r="D1586" s="58"/>
      <c r="E1586" s="60"/>
      <c r="F1586" s="57" t="s">
        <v>251</v>
      </c>
      <c r="G1586" s="88">
        <f>SUM(G1587:G1591)</f>
        <v>868200</v>
      </c>
      <c r="H1586" s="88">
        <f>SUM(H1587:H1591)</f>
        <v>43308</v>
      </c>
      <c r="I1586" s="187">
        <f t="shared" si="54"/>
        <v>4.988251554941258</v>
      </c>
      <c r="J1586" s="103"/>
      <c r="K1586" s="103"/>
    </row>
    <row r="1587" spans="1:11" s="119" customFormat="1" ht="30.75" customHeight="1">
      <c r="A1587" s="239"/>
      <c r="B1587" s="251"/>
      <c r="C1587" s="126"/>
      <c r="D1587" s="93">
        <v>4270</v>
      </c>
      <c r="E1587" s="95"/>
      <c r="F1587" s="92" t="s">
        <v>732</v>
      </c>
      <c r="G1587" s="96">
        <v>100000</v>
      </c>
      <c r="H1587" s="96">
        <v>0</v>
      </c>
      <c r="I1587" s="189">
        <f t="shared" si="54"/>
        <v>0</v>
      </c>
      <c r="J1587" s="98" t="s">
        <v>733</v>
      </c>
      <c r="K1587" s="98"/>
    </row>
    <row r="1588" spans="1:11" s="119" customFormat="1" ht="21" customHeight="1">
      <c r="A1588" s="239"/>
      <c r="B1588" s="251"/>
      <c r="C1588" s="126"/>
      <c r="D1588" s="93">
        <v>4270</v>
      </c>
      <c r="E1588" s="95"/>
      <c r="F1588" s="92" t="s">
        <v>734</v>
      </c>
      <c r="G1588" s="96">
        <v>10500</v>
      </c>
      <c r="H1588" s="96">
        <v>0</v>
      </c>
      <c r="I1588" s="189">
        <f t="shared" si="54"/>
        <v>0</v>
      </c>
      <c r="J1588" s="98" t="s">
        <v>735</v>
      </c>
      <c r="K1588" s="98"/>
    </row>
    <row r="1589" spans="1:11" s="99" customFormat="1" ht="21" customHeight="1">
      <c r="A1589" s="230"/>
      <c r="B1589" s="231"/>
      <c r="C1589" s="100"/>
      <c r="D1589" s="93">
        <v>4270</v>
      </c>
      <c r="E1589" s="95"/>
      <c r="F1589" s="121" t="s">
        <v>736</v>
      </c>
      <c r="G1589" s="122">
        <v>2700</v>
      </c>
      <c r="H1589" s="122">
        <v>0</v>
      </c>
      <c r="I1589" s="189">
        <f t="shared" si="54"/>
        <v>0</v>
      </c>
      <c r="J1589" s="98" t="s">
        <v>737</v>
      </c>
      <c r="K1589" s="98"/>
    </row>
    <row r="1590" spans="1:11" s="99" customFormat="1" ht="21" customHeight="1">
      <c r="A1590" s="230"/>
      <c r="B1590" s="231"/>
      <c r="C1590" s="100"/>
      <c r="D1590" s="93">
        <v>6050</v>
      </c>
      <c r="E1590" s="95"/>
      <c r="F1590" s="92" t="s">
        <v>738</v>
      </c>
      <c r="G1590" s="96">
        <v>105000</v>
      </c>
      <c r="H1590" s="96">
        <v>43308</v>
      </c>
      <c r="I1590" s="190">
        <f>H1590/G1590*100</f>
        <v>41.245714285714286</v>
      </c>
      <c r="J1590" s="98" t="s">
        <v>739</v>
      </c>
      <c r="K1590" s="98"/>
    </row>
    <row r="1591" spans="1:11" s="99" customFormat="1" ht="33" customHeight="1">
      <c r="A1591" s="230"/>
      <c r="B1591" s="231"/>
      <c r="C1591" s="100"/>
      <c r="D1591" s="93">
        <v>6050</v>
      </c>
      <c r="E1591" s="95"/>
      <c r="F1591" s="121" t="s">
        <v>740</v>
      </c>
      <c r="G1591" s="122">
        <v>650000</v>
      </c>
      <c r="H1591" s="122">
        <v>0</v>
      </c>
      <c r="I1591" s="233">
        <f t="shared" si="54"/>
        <v>0</v>
      </c>
      <c r="J1591" s="98" t="s">
        <v>741</v>
      </c>
      <c r="K1591" s="98"/>
    </row>
    <row r="1592" spans="1:11" s="99" customFormat="1" ht="21" customHeight="1">
      <c r="A1592" s="230"/>
      <c r="B1592" s="232"/>
      <c r="C1592" s="100">
        <v>80130</v>
      </c>
      <c r="D1592" s="58"/>
      <c r="E1592" s="60"/>
      <c r="F1592" s="172" t="s">
        <v>158</v>
      </c>
      <c r="G1592" s="173">
        <f>SUM(G1593:G1595)</f>
        <v>130500</v>
      </c>
      <c r="H1592" s="173">
        <f>SUM(H1593:H1595)</f>
        <v>0</v>
      </c>
      <c r="I1592" s="263">
        <f t="shared" si="54"/>
        <v>0</v>
      </c>
      <c r="J1592" s="103"/>
      <c r="K1592" s="103"/>
    </row>
    <row r="1593" spans="1:11" s="99" customFormat="1" ht="31.5" customHeight="1">
      <c r="A1593" s="230"/>
      <c r="B1593" s="232"/>
      <c r="C1593" s="100"/>
      <c r="D1593" s="93">
        <v>4270</v>
      </c>
      <c r="E1593" s="95"/>
      <c r="F1593" s="121" t="s">
        <v>742</v>
      </c>
      <c r="G1593" s="122">
        <v>33000</v>
      </c>
      <c r="H1593" s="122">
        <v>0</v>
      </c>
      <c r="I1593" s="233">
        <f t="shared" si="54"/>
        <v>0</v>
      </c>
      <c r="J1593" s="105" t="s">
        <v>743</v>
      </c>
      <c r="K1593" s="105"/>
    </row>
    <row r="1594" spans="1:11" s="99" customFormat="1" ht="21" customHeight="1">
      <c r="A1594" s="230"/>
      <c r="B1594" s="232"/>
      <c r="C1594" s="100"/>
      <c r="D1594" s="93">
        <v>4270</v>
      </c>
      <c r="E1594" s="95"/>
      <c r="F1594" s="121" t="s">
        <v>744</v>
      </c>
      <c r="G1594" s="122">
        <v>75500</v>
      </c>
      <c r="H1594" s="122">
        <v>0</v>
      </c>
      <c r="I1594" s="233">
        <f t="shared" si="54"/>
        <v>0</v>
      </c>
      <c r="J1594" s="98" t="s">
        <v>745</v>
      </c>
      <c r="K1594" s="98"/>
    </row>
    <row r="1595" spans="1:11" s="99" customFormat="1" ht="21" customHeight="1">
      <c r="A1595" s="230"/>
      <c r="B1595" s="232"/>
      <c r="C1595" s="100"/>
      <c r="D1595" s="93">
        <v>4270</v>
      </c>
      <c r="E1595" s="95"/>
      <c r="F1595" s="121" t="s">
        <v>746</v>
      </c>
      <c r="G1595" s="122">
        <v>22000</v>
      </c>
      <c r="H1595" s="122">
        <v>0</v>
      </c>
      <c r="I1595" s="233">
        <f t="shared" si="54"/>
        <v>0</v>
      </c>
      <c r="J1595" s="98" t="s">
        <v>745</v>
      </c>
      <c r="K1595" s="98"/>
    </row>
    <row r="1596" spans="1:11" s="99" customFormat="1" ht="21" customHeight="1">
      <c r="A1596" s="184"/>
      <c r="B1596" s="264"/>
      <c r="C1596" s="59">
        <v>85111</v>
      </c>
      <c r="D1596" s="58"/>
      <c r="E1596" s="60"/>
      <c r="F1596" s="57" t="s">
        <v>747</v>
      </c>
      <c r="G1596" s="88">
        <f>SUM(G1597:G1597)</f>
        <v>80000</v>
      </c>
      <c r="H1596" s="88">
        <f>SUM(H1597:H1597)</f>
        <v>0</v>
      </c>
      <c r="I1596" s="187">
        <f aca="true" t="shared" si="55" ref="I1596:I1615">H1596/G1596*100</f>
        <v>0</v>
      </c>
      <c r="J1596" s="103"/>
      <c r="K1596" s="103"/>
    </row>
    <row r="1597" spans="1:11" s="101" customFormat="1" ht="21" customHeight="1">
      <c r="A1597" s="230"/>
      <c r="B1597" s="232"/>
      <c r="C1597" s="277"/>
      <c r="D1597" s="93">
        <v>6050</v>
      </c>
      <c r="E1597" s="95"/>
      <c r="F1597" s="92" t="s">
        <v>748</v>
      </c>
      <c r="G1597" s="96">
        <v>80000</v>
      </c>
      <c r="H1597" s="96">
        <v>0</v>
      </c>
      <c r="I1597" s="190">
        <f t="shared" si="55"/>
        <v>0</v>
      </c>
      <c r="J1597" s="98" t="s">
        <v>749</v>
      </c>
      <c r="K1597" s="98"/>
    </row>
    <row r="1598" spans="1:11" s="99" customFormat="1" ht="21" customHeight="1">
      <c r="A1598" s="230"/>
      <c r="B1598" s="232"/>
      <c r="C1598" s="59">
        <v>85319</v>
      </c>
      <c r="D1598" s="58"/>
      <c r="E1598" s="60"/>
      <c r="F1598" s="172" t="s">
        <v>198</v>
      </c>
      <c r="G1598" s="173">
        <f>SUM(G1599:G1599)</f>
        <v>450000</v>
      </c>
      <c r="H1598" s="173">
        <f>SUM(H1599:H1599)</f>
        <v>16714</v>
      </c>
      <c r="I1598" s="263">
        <f t="shared" si="55"/>
        <v>3.7142222222222223</v>
      </c>
      <c r="J1598" s="103"/>
      <c r="K1598" s="103"/>
    </row>
    <row r="1599" spans="1:11" s="99" customFormat="1" ht="33.75" customHeight="1">
      <c r="A1599" s="230"/>
      <c r="B1599" s="232"/>
      <c r="C1599" s="278"/>
      <c r="D1599" s="93">
        <v>6050</v>
      </c>
      <c r="E1599" s="95"/>
      <c r="F1599" s="92" t="s">
        <v>750</v>
      </c>
      <c r="G1599" s="96">
        <v>450000</v>
      </c>
      <c r="H1599" s="96">
        <v>16714</v>
      </c>
      <c r="I1599" s="190">
        <f t="shared" si="55"/>
        <v>3.7142222222222223</v>
      </c>
      <c r="J1599" s="98" t="s">
        <v>751</v>
      </c>
      <c r="K1599" s="98"/>
    </row>
    <row r="1600" spans="1:11" s="99" customFormat="1" ht="21" customHeight="1">
      <c r="A1600" s="230"/>
      <c r="B1600" s="232"/>
      <c r="C1600" s="59">
        <v>90001</v>
      </c>
      <c r="D1600" s="58"/>
      <c r="E1600" s="60"/>
      <c r="F1600" s="57" t="s">
        <v>659</v>
      </c>
      <c r="G1600" s="88">
        <f>SUM(G1601:G1603)</f>
        <v>928387</v>
      </c>
      <c r="H1600" s="88">
        <f>SUM(H1601:H1603)</f>
        <v>589666</v>
      </c>
      <c r="I1600" s="187">
        <f t="shared" si="55"/>
        <v>63.515107385174495</v>
      </c>
      <c r="J1600" s="103"/>
      <c r="K1600" s="103"/>
    </row>
    <row r="1601" spans="1:11" s="101" customFormat="1" ht="33" customHeight="1">
      <c r="A1601" s="239"/>
      <c r="B1601" s="238"/>
      <c r="C1601" s="279"/>
      <c r="D1601" s="93">
        <v>4300</v>
      </c>
      <c r="E1601" s="95"/>
      <c r="F1601" s="92" t="s">
        <v>752</v>
      </c>
      <c r="G1601" s="96">
        <v>24400</v>
      </c>
      <c r="H1601" s="96">
        <v>4880</v>
      </c>
      <c r="I1601" s="190">
        <f t="shared" si="55"/>
        <v>20</v>
      </c>
      <c r="J1601" s="98" t="s">
        <v>753</v>
      </c>
      <c r="K1601" s="98"/>
    </row>
    <row r="1602" spans="1:11" s="101" customFormat="1" ht="30.75" customHeight="1">
      <c r="A1602" s="239"/>
      <c r="B1602" s="238"/>
      <c r="C1602" s="279"/>
      <c r="D1602" s="93">
        <v>4600</v>
      </c>
      <c r="E1602" s="95"/>
      <c r="F1602" s="92" t="s">
        <v>754</v>
      </c>
      <c r="G1602" s="96">
        <v>889371</v>
      </c>
      <c r="H1602" s="96">
        <v>570171</v>
      </c>
      <c r="I1602" s="190">
        <f t="shared" si="55"/>
        <v>64.10946612830865</v>
      </c>
      <c r="J1602" s="98" t="s">
        <v>755</v>
      </c>
      <c r="K1602" s="98"/>
    </row>
    <row r="1603" spans="1:11" s="101" customFormat="1" ht="21" customHeight="1">
      <c r="A1603" s="172"/>
      <c r="B1603" s="76"/>
      <c r="C1603" s="277"/>
      <c r="D1603" s="93">
        <v>4600</v>
      </c>
      <c r="E1603" s="95"/>
      <c r="F1603" s="92" t="s">
        <v>756</v>
      </c>
      <c r="G1603" s="280">
        <v>14616</v>
      </c>
      <c r="H1603" s="280">
        <v>14615</v>
      </c>
      <c r="I1603" s="190">
        <f t="shared" si="55"/>
        <v>99.99315818281336</v>
      </c>
      <c r="J1603" s="281" t="s">
        <v>757</v>
      </c>
      <c r="K1603" s="281"/>
    </row>
    <row r="1604" spans="1:11" s="99" customFormat="1" ht="22.5" customHeight="1">
      <c r="A1604" s="230"/>
      <c r="B1604" s="232"/>
      <c r="C1604" s="59">
        <v>90004</v>
      </c>
      <c r="D1604" s="58"/>
      <c r="E1604" s="60"/>
      <c r="F1604" s="172" t="s">
        <v>674</v>
      </c>
      <c r="G1604" s="173">
        <f>SUM(G1605:G1605)</f>
        <v>68100</v>
      </c>
      <c r="H1604" s="173">
        <f>SUM(H1605:H1605)</f>
        <v>68061</v>
      </c>
      <c r="I1604" s="282">
        <f t="shared" si="55"/>
        <v>99.94273127753304</v>
      </c>
      <c r="J1604" s="103"/>
      <c r="K1604" s="103"/>
    </row>
    <row r="1605" spans="1:11" s="101" customFormat="1" ht="21" customHeight="1">
      <c r="A1605" s="230"/>
      <c r="B1605" s="232"/>
      <c r="C1605" s="277"/>
      <c r="D1605" s="93">
        <v>4300</v>
      </c>
      <c r="E1605" s="95"/>
      <c r="F1605" s="92" t="s">
        <v>758</v>
      </c>
      <c r="G1605" s="96">
        <v>68100</v>
      </c>
      <c r="H1605" s="96">
        <v>68061</v>
      </c>
      <c r="I1605" s="190">
        <f t="shared" si="55"/>
        <v>99.94273127753304</v>
      </c>
      <c r="J1605" s="98" t="s">
        <v>759</v>
      </c>
      <c r="K1605" s="98"/>
    </row>
    <row r="1606" spans="1:11" s="99" customFormat="1" ht="22.5" customHeight="1">
      <c r="A1606" s="230"/>
      <c r="B1606" s="232"/>
      <c r="C1606" s="59">
        <v>92109</v>
      </c>
      <c r="D1606" s="58"/>
      <c r="E1606" s="60"/>
      <c r="F1606" s="57" t="s">
        <v>760</v>
      </c>
      <c r="G1606" s="88">
        <f>SUM(G1607)</f>
        <v>30000</v>
      </c>
      <c r="H1606" s="88">
        <f>SUM(H1607:H1609)</f>
        <v>0</v>
      </c>
      <c r="I1606" s="187">
        <f t="shared" si="55"/>
        <v>0</v>
      </c>
      <c r="J1606" s="103"/>
      <c r="K1606" s="103"/>
    </row>
    <row r="1607" spans="1:11" s="99" customFormat="1" ht="30" customHeight="1">
      <c r="A1607" s="230"/>
      <c r="B1607" s="232"/>
      <c r="C1607" s="94"/>
      <c r="D1607" s="93">
        <v>6050</v>
      </c>
      <c r="E1607" s="95"/>
      <c r="F1607" s="92" t="s">
        <v>761</v>
      </c>
      <c r="G1607" s="96">
        <v>30000</v>
      </c>
      <c r="H1607" s="96">
        <v>0</v>
      </c>
      <c r="I1607" s="190">
        <f t="shared" si="55"/>
        <v>0</v>
      </c>
      <c r="J1607" s="98" t="s">
        <v>762</v>
      </c>
      <c r="K1607" s="98"/>
    </row>
    <row r="1608" spans="1:11" s="99" customFormat="1" ht="21" customHeight="1">
      <c r="A1608" s="184"/>
      <c r="B1608" s="264"/>
      <c r="C1608" s="59">
        <v>92116</v>
      </c>
      <c r="D1608" s="58"/>
      <c r="E1608" s="60"/>
      <c r="F1608" s="57" t="s">
        <v>763</v>
      </c>
      <c r="G1608" s="88">
        <f>SUM(G1609)</f>
        <v>103000</v>
      </c>
      <c r="H1608" s="88">
        <f>SUM(H1609)</f>
        <v>0</v>
      </c>
      <c r="I1608" s="187">
        <f aca="true" t="shared" si="56" ref="I1608:I1613">H1608/G1608*100</f>
        <v>0</v>
      </c>
      <c r="J1608" s="103"/>
      <c r="K1608" s="103"/>
    </row>
    <row r="1609" spans="1:11" s="99" customFormat="1" ht="33" customHeight="1">
      <c r="A1609" s="230"/>
      <c r="B1609" s="232"/>
      <c r="C1609" s="278"/>
      <c r="D1609" s="93">
        <v>4270</v>
      </c>
      <c r="E1609" s="95"/>
      <c r="F1609" s="92" t="s">
        <v>764</v>
      </c>
      <c r="G1609" s="96">
        <v>103000</v>
      </c>
      <c r="H1609" s="96">
        <v>0</v>
      </c>
      <c r="I1609" s="190">
        <f t="shared" si="56"/>
        <v>0</v>
      </c>
      <c r="J1609" s="98" t="s">
        <v>765</v>
      </c>
      <c r="K1609" s="98"/>
    </row>
    <row r="1610" spans="1:11" s="99" customFormat="1" ht="21" customHeight="1">
      <c r="A1610" s="283"/>
      <c r="B1610" s="48"/>
      <c r="C1610" s="284">
        <v>92120</v>
      </c>
      <c r="D1610" s="58"/>
      <c r="E1610" s="58"/>
      <c r="F1610" s="57" t="s">
        <v>511</v>
      </c>
      <c r="G1610" s="88">
        <f>SUM(G1611:G1613)</f>
        <v>60000</v>
      </c>
      <c r="H1610" s="88">
        <f>SUM(H1611:H1613)</f>
        <v>0</v>
      </c>
      <c r="I1610" s="187">
        <f t="shared" si="56"/>
        <v>0</v>
      </c>
      <c r="J1610" s="103"/>
      <c r="K1610" s="103"/>
    </row>
    <row r="1611" spans="1:11" s="99" customFormat="1" ht="31.5" customHeight="1">
      <c r="A1611" s="283"/>
      <c r="B1611" s="48"/>
      <c r="C1611" s="284"/>
      <c r="D1611" s="93">
        <v>6050</v>
      </c>
      <c r="E1611" s="93"/>
      <c r="F1611" s="92" t="s">
        <v>766</v>
      </c>
      <c r="G1611" s="96">
        <v>20000</v>
      </c>
      <c r="H1611" s="96">
        <v>0</v>
      </c>
      <c r="I1611" s="190">
        <f t="shared" si="56"/>
        <v>0</v>
      </c>
      <c r="J1611" s="98" t="s">
        <v>767</v>
      </c>
      <c r="K1611" s="98"/>
    </row>
    <row r="1612" spans="1:11" s="11" customFormat="1" ht="21" customHeight="1">
      <c r="A1612" s="285"/>
      <c r="B1612" s="285"/>
      <c r="C1612" s="285"/>
      <c r="D1612" s="178">
        <v>6050</v>
      </c>
      <c r="E1612" s="178"/>
      <c r="F1612" s="178" t="s">
        <v>768</v>
      </c>
      <c r="G1612" s="181">
        <v>20000</v>
      </c>
      <c r="H1612" s="181">
        <v>0</v>
      </c>
      <c r="I1612" s="190">
        <f t="shared" si="56"/>
        <v>0</v>
      </c>
      <c r="J1612" s="286" t="s">
        <v>769</v>
      </c>
      <c r="K1612" s="286"/>
    </row>
    <row r="1613" spans="1:11" s="11" customFormat="1" ht="21" customHeight="1">
      <c r="A1613" s="285"/>
      <c r="B1613" s="285"/>
      <c r="C1613" s="285"/>
      <c r="D1613" s="178">
        <v>6050</v>
      </c>
      <c r="E1613" s="178"/>
      <c r="F1613" s="178" t="s">
        <v>770</v>
      </c>
      <c r="G1613" s="181">
        <v>20000</v>
      </c>
      <c r="H1613" s="181">
        <v>0</v>
      </c>
      <c r="I1613" s="190">
        <f t="shared" si="56"/>
        <v>0</v>
      </c>
      <c r="J1613" s="98" t="s">
        <v>767</v>
      </c>
      <c r="K1613" s="98"/>
    </row>
    <row r="1614" spans="1:11" s="99" customFormat="1" ht="21" customHeight="1">
      <c r="A1614" s="230"/>
      <c r="B1614" s="232"/>
      <c r="C1614" s="59">
        <v>92601</v>
      </c>
      <c r="D1614" s="58"/>
      <c r="E1614" s="60"/>
      <c r="F1614" s="191" t="s">
        <v>771</v>
      </c>
      <c r="G1614" s="88">
        <f>SUM(G1615)</f>
        <v>9000870</v>
      </c>
      <c r="H1614" s="88">
        <f>SUM(H1615)</f>
        <v>2151804</v>
      </c>
      <c r="I1614" s="187">
        <f t="shared" si="55"/>
        <v>23.90662235983855</v>
      </c>
      <c r="J1614" s="103"/>
      <c r="K1614" s="103"/>
    </row>
    <row r="1615" spans="1:11" s="99" customFormat="1" ht="30" customHeight="1">
      <c r="A1615" s="230"/>
      <c r="B1615" s="232"/>
      <c r="C1615" s="278"/>
      <c r="D1615" s="93">
        <v>6050</v>
      </c>
      <c r="E1615" s="95"/>
      <c r="F1615" s="174" t="s">
        <v>772</v>
      </c>
      <c r="G1615" s="96">
        <v>9000870</v>
      </c>
      <c r="H1615" s="96">
        <v>2151804</v>
      </c>
      <c r="I1615" s="190">
        <f t="shared" si="55"/>
        <v>23.90662235983855</v>
      </c>
      <c r="J1615" s="105" t="s">
        <v>773</v>
      </c>
      <c r="K1615" s="105"/>
    </row>
    <row r="1616" spans="1:11" s="99" customFormat="1" ht="21" customHeight="1">
      <c r="A1616" s="230"/>
      <c r="B1616" s="232"/>
      <c r="C1616" s="278"/>
      <c r="D1616" s="93"/>
      <c r="E1616" s="95"/>
      <c r="F1616" s="287"/>
      <c r="G1616" s="96"/>
      <c r="H1616" s="96"/>
      <c r="I1616" s="190"/>
      <c r="J1616" s="110"/>
      <c r="K1616" s="110"/>
    </row>
    <row r="1617" spans="1:11" s="291" customFormat="1" ht="21" customHeight="1">
      <c r="A1617" s="80" t="s">
        <v>774</v>
      </c>
      <c r="B1617" s="288"/>
      <c r="C1617" s="289"/>
      <c r="D1617" s="288"/>
      <c r="E1617" s="290"/>
      <c r="F1617" s="80" t="s">
        <v>775</v>
      </c>
      <c r="G1617" s="113">
        <f>SUM(G1618:G1640)/2</f>
        <v>7225335</v>
      </c>
      <c r="H1617" s="113">
        <f>SUM(H1618:H1640)/2</f>
        <v>3553330</v>
      </c>
      <c r="I1617" s="228">
        <f>H1617/G1617*100</f>
        <v>49.17875780154139</v>
      </c>
      <c r="J1617" s="86"/>
      <c r="K1617" s="86"/>
    </row>
    <row r="1618" spans="1:11" s="91" customFormat="1" ht="28.5" customHeight="1">
      <c r="A1618" s="184"/>
      <c r="B1618" s="58"/>
      <c r="C1618" s="59">
        <v>63003</v>
      </c>
      <c r="D1618" s="58"/>
      <c r="E1618" s="60"/>
      <c r="F1618" s="57" t="s">
        <v>776</v>
      </c>
      <c r="G1618" s="88">
        <f>SUM(G1619)</f>
        <v>15000</v>
      </c>
      <c r="H1618" s="88">
        <f>SUM(H1619)</f>
        <v>5765</v>
      </c>
      <c r="I1618" s="187">
        <f>H1618/G1618*100</f>
        <v>38.43333333333334</v>
      </c>
      <c r="J1618" s="90"/>
      <c r="K1618" s="90"/>
    </row>
    <row r="1619" spans="1:11" s="99" customFormat="1" ht="21" customHeight="1">
      <c r="A1619" s="172"/>
      <c r="B1619" s="58"/>
      <c r="C1619" s="100"/>
      <c r="D1619" s="93">
        <v>4300</v>
      </c>
      <c r="E1619" s="95"/>
      <c r="F1619" s="92" t="s">
        <v>34</v>
      </c>
      <c r="G1619" s="96">
        <v>15000</v>
      </c>
      <c r="H1619" s="96">
        <v>5765</v>
      </c>
      <c r="I1619" s="190">
        <f>H1619/G1619*100</f>
        <v>38.43333333333334</v>
      </c>
      <c r="J1619" s="98" t="s">
        <v>777</v>
      </c>
      <c r="K1619" s="98"/>
    </row>
    <row r="1620" spans="1:11" s="99" customFormat="1" ht="21" customHeight="1">
      <c r="A1620" s="230"/>
      <c r="B1620" s="229"/>
      <c r="C1620" s="100"/>
      <c r="D1620" s="58"/>
      <c r="E1620" s="60"/>
      <c r="F1620" s="57" t="s">
        <v>778</v>
      </c>
      <c r="G1620" s="88">
        <f>SUM(G1621)</f>
        <v>5000</v>
      </c>
      <c r="H1620" s="88">
        <f>SUM(H1621)</f>
        <v>5000</v>
      </c>
      <c r="I1620" s="187">
        <f>H1620/G1620*100</f>
        <v>100</v>
      </c>
      <c r="J1620" s="103"/>
      <c r="K1620" s="103"/>
    </row>
    <row r="1621" spans="1:11" s="99" customFormat="1" ht="31.5" customHeight="1">
      <c r="A1621" s="230"/>
      <c r="B1621" s="229"/>
      <c r="C1621" s="100"/>
      <c r="D1621" s="93">
        <v>2820</v>
      </c>
      <c r="E1621" s="95"/>
      <c r="F1621" s="92" t="s">
        <v>239</v>
      </c>
      <c r="G1621" s="96">
        <v>5000</v>
      </c>
      <c r="H1621" s="96">
        <v>5000</v>
      </c>
      <c r="I1621" s="190">
        <f>H1621/G1621*100</f>
        <v>100</v>
      </c>
      <c r="J1621" s="98" t="s">
        <v>779</v>
      </c>
      <c r="K1621" s="98"/>
    </row>
    <row r="1622" spans="1:11" s="99" customFormat="1" ht="21" customHeight="1">
      <c r="A1622" s="184"/>
      <c r="B1622" s="229"/>
      <c r="C1622" s="59">
        <v>92109</v>
      </c>
      <c r="D1622" s="58"/>
      <c r="E1622" s="60"/>
      <c r="F1622" s="57" t="s">
        <v>760</v>
      </c>
      <c r="G1622" s="88">
        <f>SUM(G1623)</f>
        <v>1371000</v>
      </c>
      <c r="H1622" s="88">
        <f>SUM(H1623)</f>
        <v>705500</v>
      </c>
      <c r="I1622" s="187">
        <f aca="true" t="shared" si="57" ref="I1622:I1630">H1622/G1622*100</f>
        <v>51.458789204959885</v>
      </c>
      <c r="J1622" s="103"/>
      <c r="K1622" s="103"/>
    </row>
    <row r="1623" spans="1:11" s="99" customFormat="1" ht="21" customHeight="1">
      <c r="A1623" s="230"/>
      <c r="B1623" s="231"/>
      <c r="C1623" s="100"/>
      <c r="D1623" s="93">
        <v>2550</v>
      </c>
      <c r="E1623" s="95"/>
      <c r="F1623" s="92" t="s">
        <v>780</v>
      </c>
      <c r="G1623" s="96">
        <v>1371000</v>
      </c>
      <c r="H1623" s="96">
        <v>705500</v>
      </c>
      <c r="I1623" s="190">
        <f t="shared" si="57"/>
        <v>51.458789204959885</v>
      </c>
      <c r="J1623" s="98" t="s">
        <v>781</v>
      </c>
      <c r="K1623" s="98"/>
    </row>
    <row r="1624" spans="1:11" s="99" customFormat="1" ht="21" customHeight="1">
      <c r="A1624" s="230"/>
      <c r="B1624" s="231"/>
      <c r="C1624" s="59">
        <v>92113</v>
      </c>
      <c r="D1624" s="58"/>
      <c r="E1624" s="60"/>
      <c r="F1624" s="57" t="s">
        <v>782</v>
      </c>
      <c r="G1624" s="88">
        <f>SUM(G1625)</f>
        <v>1600000</v>
      </c>
      <c r="H1624" s="88">
        <f>SUM(H1625)</f>
        <v>857999</v>
      </c>
      <c r="I1624" s="250">
        <f t="shared" si="57"/>
        <v>53.6249375</v>
      </c>
      <c r="J1624" s="103"/>
      <c r="K1624" s="103"/>
    </row>
    <row r="1625" spans="1:11" s="99" customFormat="1" ht="21" customHeight="1">
      <c r="A1625" s="230"/>
      <c r="B1625" s="231"/>
      <c r="C1625" s="100"/>
      <c r="D1625" s="93">
        <v>2550</v>
      </c>
      <c r="E1625" s="95"/>
      <c r="F1625" s="92" t="s">
        <v>780</v>
      </c>
      <c r="G1625" s="96">
        <v>1600000</v>
      </c>
      <c r="H1625" s="96">
        <v>857999</v>
      </c>
      <c r="I1625" s="190">
        <f t="shared" si="57"/>
        <v>53.6249375</v>
      </c>
      <c r="J1625" s="98" t="s">
        <v>783</v>
      </c>
      <c r="K1625" s="98"/>
    </row>
    <row r="1626" spans="1:11" s="99" customFormat="1" ht="21" customHeight="1">
      <c r="A1626" s="230"/>
      <c r="B1626" s="231"/>
      <c r="C1626" s="59">
        <v>92116</v>
      </c>
      <c r="D1626" s="58"/>
      <c r="E1626" s="60"/>
      <c r="F1626" s="57" t="s">
        <v>763</v>
      </c>
      <c r="G1626" s="88">
        <f>SUM(G1627:G1627)</f>
        <v>1841000</v>
      </c>
      <c r="H1626" s="88">
        <f>SUM(H1627:H1627)</f>
        <v>920496</v>
      </c>
      <c r="I1626" s="187">
        <f t="shared" si="57"/>
        <v>49.999782726778925</v>
      </c>
      <c r="J1626" s="103"/>
      <c r="K1626" s="103"/>
    </row>
    <row r="1627" spans="1:11" s="99" customFormat="1" ht="21" customHeight="1">
      <c r="A1627" s="230"/>
      <c r="B1627" s="231"/>
      <c r="C1627" s="94"/>
      <c r="D1627" s="93">
        <v>2550</v>
      </c>
      <c r="E1627" s="95"/>
      <c r="F1627" s="92" t="s">
        <v>780</v>
      </c>
      <c r="G1627" s="96">
        <v>1841000</v>
      </c>
      <c r="H1627" s="96">
        <v>920496</v>
      </c>
      <c r="I1627" s="190">
        <f t="shared" si="57"/>
        <v>49.999782726778925</v>
      </c>
      <c r="J1627" s="98" t="s">
        <v>784</v>
      </c>
      <c r="K1627" s="98"/>
    </row>
    <row r="1628" spans="1:11" s="99" customFormat="1" ht="21" customHeight="1">
      <c r="A1628" s="230"/>
      <c r="B1628" s="231"/>
      <c r="C1628" s="59">
        <v>92118</v>
      </c>
      <c r="D1628" s="58"/>
      <c r="E1628" s="60"/>
      <c r="F1628" s="57" t="s">
        <v>785</v>
      </c>
      <c r="G1628" s="88">
        <f>SUM(G1629)</f>
        <v>78700</v>
      </c>
      <c r="H1628" s="88">
        <f>SUM(H1629)</f>
        <v>34350</v>
      </c>
      <c r="I1628" s="187">
        <f t="shared" si="57"/>
        <v>43.64675984752224</v>
      </c>
      <c r="J1628" s="103"/>
      <c r="K1628" s="103"/>
    </row>
    <row r="1629" spans="1:11" s="99" customFormat="1" ht="21" customHeight="1">
      <c r="A1629" s="230"/>
      <c r="B1629" s="231"/>
      <c r="C1629" s="102"/>
      <c r="D1629" s="93">
        <v>2550</v>
      </c>
      <c r="E1629" s="95"/>
      <c r="F1629" s="92" t="s">
        <v>780</v>
      </c>
      <c r="G1629" s="96">
        <v>78700</v>
      </c>
      <c r="H1629" s="96">
        <v>34350</v>
      </c>
      <c r="I1629" s="190">
        <f t="shared" si="57"/>
        <v>43.64675984752224</v>
      </c>
      <c r="J1629" s="105" t="s">
        <v>786</v>
      </c>
      <c r="K1629" s="105"/>
    </row>
    <row r="1630" spans="1:11" s="99" customFormat="1" ht="21" customHeight="1">
      <c r="A1630" s="230"/>
      <c r="B1630" s="231"/>
      <c r="C1630" s="75">
        <v>92195</v>
      </c>
      <c r="D1630" s="74"/>
      <c r="E1630" s="76"/>
      <c r="F1630" s="172" t="s">
        <v>787</v>
      </c>
      <c r="G1630" s="173">
        <f>SUM(G1631:G1634)</f>
        <v>254200</v>
      </c>
      <c r="H1630" s="173">
        <f>SUM(H1631:H1634)</f>
        <v>114029</v>
      </c>
      <c r="I1630" s="263">
        <f t="shared" si="57"/>
        <v>44.8579858379229</v>
      </c>
      <c r="J1630" s="103"/>
      <c r="K1630" s="103"/>
    </row>
    <row r="1631" spans="1:11" s="99" customFormat="1" ht="60.75" customHeight="1">
      <c r="A1631" s="230"/>
      <c r="B1631" s="231"/>
      <c r="C1631" s="94"/>
      <c r="D1631" s="93">
        <v>2820</v>
      </c>
      <c r="E1631" s="95"/>
      <c r="F1631" s="92" t="s">
        <v>239</v>
      </c>
      <c r="G1631" s="96">
        <v>19200</v>
      </c>
      <c r="H1631" s="96">
        <v>7700</v>
      </c>
      <c r="I1631" s="190">
        <f aca="true" t="shared" si="58" ref="I1631:I1640">H1631/G1631*100</f>
        <v>40.10416666666667</v>
      </c>
      <c r="J1631" s="98" t="s">
        <v>788</v>
      </c>
      <c r="K1631" s="98"/>
    </row>
    <row r="1632" spans="1:11" s="99" customFormat="1" ht="34.5" customHeight="1">
      <c r="A1632" s="230"/>
      <c r="B1632" s="231"/>
      <c r="C1632" s="100"/>
      <c r="D1632" s="93">
        <v>4210</v>
      </c>
      <c r="E1632" s="95"/>
      <c r="F1632" s="92" t="s">
        <v>27</v>
      </c>
      <c r="G1632" s="96">
        <v>22300</v>
      </c>
      <c r="H1632" s="96">
        <v>14298</v>
      </c>
      <c r="I1632" s="190">
        <f t="shared" si="58"/>
        <v>64.11659192825113</v>
      </c>
      <c r="J1632" s="98" t="s">
        <v>789</v>
      </c>
      <c r="K1632" s="98"/>
    </row>
    <row r="1633" spans="1:11" s="99" customFormat="1" ht="46.5" customHeight="1">
      <c r="A1633" s="230"/>
      <c r="B1633" s="231"/>
      <c r="C1633" s="100"/>
      <c r="D1633" s="93">
        <v>4300</v>
      </c>
      <c r="E1633" s="95"/>
      <c r="F1633" s="92" t="s">
        <v>34</v>
      </c>
      <c r="G1633" s="96">
        <v>206000</v>
      </c>
      <c r="H1633" s="96">
        <v>89031</v>
      </c>
      <c r="I1633" s="190">
        <f t="shared" si="58"/>
        <v>43.21893203883495</v>
      </c>
      <c r="J1633" s="98" t="s">
        <v>790</v>
      </c>
      <c r="K1633" s="98"/>
    </row>
    <row r="1634" spans="1:11" s="99" customFormat="1" ht="21" customHeight="1">
      <c r="A1634" s="230"/>
      <c r="B1634" s="231"/>
      <c r="C1634" s="100"/>
      <c r="D1634" s="93">
        <v>4430</v>
      </c>
      <c r="E1634" s="95"/>
      <c r="F1634" s="92" t="s">
        <v>39</v>
      </c>
      <c r="G1634" s="96">
        <v>6700</v>
      </c>
      <c r="H1634" s="96">
        <v>3000</v>
      </c>
      <c r="I1634" s="190">
        <f t="shared" si="58"/>
        <v>44.776119402985074</v>
      </c>
      <c r="J1634" s="98" t="s">
        <v>791</v>
      </c>
      <c r="K1634" s="98"/>
    </row>
    <row r="1635" spans="1:11" s="99" customFormat="1" ht="21" customHeight="1">
      <c r="A1635" s="184"/>
      <c r="B1635" s="229"/>
      <c r="C1635" s="59">
        <v>92695</v>
      </c>
      <c r="D1635" s="58"/>
      <c r="E1635" s="60"/>
      <c r="F1635" s="57" t="s">
        <v>792</v>
      </c>
      <c r="G1635" s="88">
        <f>SUM(G1636:G1640)</f>
        <v>2060435</v>
      </c>
      <c r="H1635" s="88">
        <f>SUM(H1636:H1640)</f>
        <v>910191</v>
      </c>
      <c r="I1635" s="187">
        <f>H1635/G1635*100</f>
        <v>44.174700973338155</v>
      </c>
      <c r="J1635" s="103"/>
      <c r="K1635" s="103"/>
    </row>
    <row r="1636" spans="1:11" s="99" customFormat="1" ht="21.75" customHeight="1">
      <c r="A1636" s="230"/>
      <c r="B1636" s="231"/>
      <c r="C1636" s="94"/>
      <c r="D1636" s="93">
        <v>2650</v>
      </c>
      <c r="E1636" s="95"/>
      <c r="F1636" s="92" t="s">
        <v>793</v>
      </c>
      <c r="G1636" s="96">
        <v>979000</v>
      </c>
      <c r="H1636" s="96">
        <v>530748</v>
      </c>
      <c r="I1636" s="190">
        <f t="shared" si="58"/>
        <v>54.21327885597549</v>
      </c>
      <c r="J1636" s="140" t="s">
        <v>794</v>
      </c>
      <c r="K1636" s="140"/>
    </row>
    <row r="1637" spans="1:11" s="99" customFormat="1" ht="61.5" customHeight="1">
      <c r="A1637" s="230"/>
      <c r="B1637" s="231"/>
      <c r="C1637" s="100"/>
      <c r="D1637" s="93">
        <v>2820</v>
      </c>
      <c r="E1637" s="95"/>
      <c r="F1637" s="92" t="s">
        <v>239</v>
      </c>
      <c r="G1637" s="96">
        <v>27300</v>
      </c>
      <c r="H1637" s="96">
        <v>23300</v>
      </c>
      <c r="I1637" s="190">
        <f t="shared" si="58"/>
        <v>85.34798534798534</v>
      </c>
      <c r="J1637" s="140" t="s">
        <v>795</v>
      </c>
      <c r="K1637" s="140"/>
    </row>
    <row r="1638" spans="1:11" s="99" customFormat="1" ht="34.5" customHeight="1">
      <c r="A1638" s="230"/>
      <c r="B1638" s="231"/>
      <c r="C1638" s="100"/>
      <c r="D1638" s="93">
        <v>4210</v>
      </c>
      <c r="E1638" s="95"/>
      <c r="F1638" s="92" t="s">
        <v>27</v>
      </c>
      <c r="G1638" s="96">
        <v>16000</v>
      </c>
      <c r="H1638" s="96">
        <v>7937</v>
      </c>
      <c r="I1638" s="190">
        <f t="shared" si="58"/>
        <v>49.60625</v>
      </c>
      <c r="J1638" s="98" t="s">
        <v>796</v>
      </c>
      <c r="K1638" s="98"/>
    </row>
    <row r="1639" spans="1:11" s="99" customFormat="1" ht="48" customHeight="1">
      <c r="A1639" s="230"/>
      <c r="B1639" s="231"/>
      <c r="C1639" s="100"/>
      <c r="D1639" s="93">
        <v>4300</v>
      </c>
      <c r="E1639" s="95"/>
      <c r="F1639" s="92" t="s">
        <v>34</v>
      </c>
      <c r="G1639" s="96">
        <v>758135</v>
      </c>
      <c r="H1639" s="96">
        <v>298206</v>
      </c>
      <c r="I1639" s="190">
        <f t="shared" si="58"/>
        <v>39.33415552639042</v>
      </c>
      <c r="J1639" s="98" t="s">
        <v>797</v>
      </c>
      <c r="K1639" s="98"/>
    </row>
    <row r="1640" spans="1:11" s="99" customFormat="1" ht="45" customHeight="1">
      <c r="A1640" s="172"/>
      <c r="B1640" s="74"/>
      <c r="C1640" s="102"/>
      <c r="D1640" s="93">
        <v>6210</v>
      </c>
      <c r="E1640" s="95"/>
      <c r="F1640" s="92" t="s">
        <v>643</v>
      </c>
      <c r="G1640" s="96">
        <v>280000</v>
      </c>
      <c r="H1640" s="96">
        <v>50000</v>
      </c>
      <c r="I1640" s="190">
        <f t="shared" si="58"/>
        <v>17.857142857142858</v>
      </c>
      <c r="J1640" s="105" t="s">
        <v>798</v>
      </c>
      <c r="K1640" s="105"/>
    </row>
    <row r="1641" spans="1:11" s="11" customFormat="1" ht="21" customHeight="1">
      <c r="A1641" s="106"/>
      <c r="B1641" s="106"/>
      <c r="C1641" s="107"/>
      <c r="D1641" s="106"/>
      <c r="E1641" s="108"/>
      <c r="F1641" s="106"/>
      <c r="G1641" s="109"/>
      <c r="H1641" s="109"/>
      <c r="I1641" s="250"/>
      <c r="J1641" s="131"/>
      <c r="K1641" s="131"/>
    </row>
    <row r="1642" spans="1:11" s="87" customFormat="1" ht="21" customHeight="1">
      <c r="A1642" s="80" t="s">
        <v>799</v>
      </c>
      <c r="B1642" s="80"/>
      <c r="C1642" s="111"/>
      <c r="D1642" s="80"/>
      <c r="E1642" s="112"/>
      <c r="F1642" s="80" t="s">
        <v>800</v>
      </c>
      <c r="G1642" s="113">
        <f>SUM(G1643:G1659)/2</f>
        <v>10645688</v>
      </c>
      <c r="H1642" s="113">
        <f>SUM(H1643:H1659)/2</f>
        <v>5229848</v>
      </c>
      <c r="I1642" s="228">
        <f aca="true" t="shared" si="59" ref="I1642:I1652">H1642/G1642*100</f>
        <v>49.12644443459173</v>
      </c>
      <c r="J1642" s="86"/>
      <c r="K1642" s="86"/>
    </row>
    <row r="1643" spans="1:11" s="91" customFormat="1" ht="31.5" customHeight="1">
      <c r="A1643" s="184"/>
      <c r="B1643" s="229"/>
      <c r="C1643" s="59">
        <v>75023</v>
      </c>
      <c r="D1643" s="58"/>
      <c r="E1643" s="60"/>
      <c r="F1643" s="57" t="s">
        <v>518</v>
      </c>
      <c r="G1643" s="88">
        <f>SUM(G1644:G1659)</f>
        <v>10645688</v>
      </c>
      <c r="H1643" s="88">
        <f>SUM(H1644:H1659)</f>
        <v>5229848</v>
      </c>
      <c r="I1643" s="187">
        <f t="shared" si="59"/>
        <v>49.12644443459173</v>
      </c>
      <c r="J1643" s="90"/>
      <c r="K1643" s="90"/>
    </row>
    <row r="1644" spans="1:11" s="101" customFormat="1" ht="33" customHeight="1">
      <c r="A1644" s="230"/>
      <c r="B1644" s="231"/>
      <c r="C1644" s="129"/>
      <c r="D1644" s="93">
        <v>3030</v>
      </c>
      <c r="E1644" s="95"/>
      <c r="F1644" s="174" t="s">
        <v>801</v>
      </c>
      <c r="G1644" s="96">
        <v>48100</v>
      </c>
      <c r="H1644" s="96">
        <v>16986</v>
      </c>
      <c r="I1644" s="190">
        <f t="shared" si="59"/>
        <v>35.313929313929314</v>
      </c>
      <c r="J1644" s="140" t="s">
        <v>802</v>
      </c>
      <c r="K1644" s="140"/>
    </row>
    <row r="1645" spans="1:11" s="101" customFormat="1" ht="21" customHeight="1">
      <c r="A1645" s="230"/>
      <c r="B1645" s="231"/>
      <c r="C1645" s="130"/>
      <c r="D1645" s="93">
        <v>4010</v>
      </c>
      <c r="E1645" s="95"/>
      <c r="F1645" s="121" t="s">
        <v>78</v>
      </c>
      <c r="G1645" s="122">
        <v>6817813</v>
      </c>
      <c r="H1645" s="122">
        <v>2937376</v>
      </c>
      <c r="I1645" s="233">
        <f t="shared" si="59"/>
        <v>43.083845215467186</v>
      </c>
      <c r="J1645" s="98" t="s">
        <v>803</v>
      </c>
      <c r="K1645" s="98"/>
    </row>
    <row r="1646" spans="1:11" s="101" customFormat="1" ht="21" customHeight="1">
      <c r="A1646" s="230"/>
      <c r="B1646" s="231"/>
      <c r="C1646" s="130"/>
      <c r="D1646" s="93">
        <v>4040</v>
      </c>
      <c r="E1646" s="95"/>
      <c r="F1646" s="92" t="s">
        <v>227</v>
      </c>
      <c r="G1646" s="96">
        <v>530670</v>
      </c>
      <c r="H1646" s="96">
        <v>491474</v>
      </c>
      <c r="I1646" s="189">
        <f t="shared" si="59"/>
        <v>92.61386549079465</v>
      </c>
      <c r="J1646" s="98" t="s">
        <v>804</v>
      </c>
      <c r="K1646" s="98"/>
    </row>
    <row r="1647" spans="1:11" s="99" customFormat="1" ht="21" customHeight="1">
      <c r="A1647" s="230"/>
      <c r="B1647" s="231"/>
      <c r="C1647" s="130"/>
      <c r="D1647" s="93">
        <v>4110</v>
      </c>
      <c r="E1647" s="95"/>
      <c r="F1647" s="92" t="s">
        <v>25</v>
      </c>
      <c r="G1647" s="96">
        <v>1257000</v>
      </c>
      <c r="H1647" s="96">
        <v>587485</v>
      </c>
      <c r="I1647" s="190">
        <f t="shared" si="59"/>
        <v>46.73707239459029</v>
      </c>
      <c r="J1647" s="98" t="s">
        <v>805</v>
      </c>
      <c r="K1647" s="98"/>
    </row>
    <row r="1648" spans="1:11" s="101" customFormat="1" ht="21" customHeight="1">
      <c r="A1648" s="230"/>
      <c r="B1648" s="231"/>
      <c r="C1648" s="130"/>
      <c r="D1648" s="93">
        <v>4120</v>
      </c>
      <c r="E1648" s="95"/>
      <c r="F1648" s="92" t="s">
        <v>26</v>
      </c>
      <c r="G1648" s="96">
        <v>160000</v>
      </c>
      <c r="H1648" s="96">
        <v>83265</v>
      </c>
      <c r="I1648" s="190">
        <f t="shared" si="59"/>
        <v>52.040625</v>
      </c>
      <c r="J1648" s="98" t="s">
        <v>805</v>
      </c>
      <c r="K1648" s="98"/>
    </row>
    <row r="1649" spans="1:11" s="101" customFormat="1" ht="21" customHeight="1">
      <c r="A1649" s="230"/>
      <c r="B1649" s="231"/>
      <c r="C1649" s="130"/>
      <c r="D1649" s="93">
        <v>4140</v>
      </c>
      <c r="E1649" s="95"/>
      <c r="F1649" s="92" t="s">
        <v>83</v>
      </c>
      <c r="G1649" s="96">
        <v>17400</v>
      </c>
      <c r="H1649" s="96">
        <v>7081</v>
      </c>
      <c r="I1649" s="189">
        <f t="shared" si="59"/>
        <v>40.695402298850574</v>
      </c>
      <c r="J1649" s="98" t="s">
        <v>806</v>
      </c>
      <c r="K1649" s="98"/>
    </row>
    <row r="1650" spans="1:11" s="101" customFormat="1" ht="47.25" customHeight="1">
      <c r="A1650" s="230"/>
      <c r="B1650" s="231"/>
      <c r="C1650" s="130"/>
      <c r="D1650" s="93">
        <v>4210</v>
      </c>
      <c r="E1650" s="95"/>
      <c r="F1650" s="92" t="s">
        <v>27</v>
      </c>
      <c r="G1650" s="256">
        <v>250000</v>
      </c>
      <c r="H1650" s="96">
        <v>164973</v>
      </c>
      <c r="I1650" s="268">
        <f t="shared" si="59"/>
        <v>65.9892</v>
      </c>
      <c r="J1650" s="140" t="s">
        <v>807</v>
      </c>
      <c r="K1650" s="140"/>
    </row>
    <row r="1651" spans="1:11" s="101" customFormat="1" ht="32.25" customHeight="1">
      <c r="A1651" s="230"/>
      <c r="B1651" s="231"/>
      <c r="C1651" s="130"/>
      <c r="D1651" s="93">
        <v>4260</v>
      </c>
      <c r="E1651" s="95"/>
      <c r="F1651" s="174" t="s">
        <v>31</v>
      </c>
      <c r="G1651" s="96">
        <v>211200</v>
      </c>
      <c r="H1651" s="96">
        <v>128902</v>
      </c>
      <c r="I1651" s="190">
        <f t="shared" si="59"/>
        <v>61.03314393939394</v>
      </c>
      <c r="J1651" s="140" t="s">
        <v>808</v>
      </c>
      <c r="K1651" s="140"/>
    </row>
    <row r="1652" spans="1:11" s="101" customFormat="1" ht="33" customHeight="1">
      <c r="A1652" s="230"/>
      <c r="B1652" s="231"/>
      <c r="C1652" s="130"/>
      <c r="D1652" s="93">
        <v>4270</v>
      </c>
      <c r="E1652" s="95"/>
      <c r="F1652" s="174" t="s">
        <v>32</v>
      </c>
      <c r="G1652" s="292">
        <v>194000</v>
      </c>
      <c r="H1652" s="96">
        <v>62723</v>
      </c>
      <c r="I1652" s="189">
        <f t="shared" si="59"/>
        <v>32.33144329896907</v>
      </c>
      <c r="J1652" s="140" t="s">
        <v>809</v>
      </c>
      <c r="K1652" s="140"/>
    </row>
    <row r="1653" spans="1:11" s="99" customFormat="1" ht="24" customHeight="1">
      <c r="A1653" s="230"/>
      <c r="B1653" s="231"/>
      <c r="C1653" s="130"/>
      <c r="D1653" s="93">
        <v>4280</v>
      </c>
      <c r="E1653" s="95"/>
      <c r="F1653" s="92" t="s">
        <v>810</v>
      </c>
      <c r="G1653" s="96">
        <v>6000</v>
      </c>
      <c r="H1653" s="96">
        <v>2937</v>
      </c>
      <c r="I1653" s="190">
        <f aca="true" t="shared" si="60" ref="I1653:I1659">H1653/G1653*100</f>
        <v>48.949999999999996</v>
      </c>
      <c r="J1653" s="105" t="s">
        <v>811</v>
      </c>
      <c r="K1653" s="105"/>
    </row>
    <row r="1654" spans="1:11" s="99" customFormat="1" ht="93.75" customHeight="1">
      <c r="A1654" s="230"/>
      <c r="B1654" s="231"/>
      <c r="C1654" s="130"/>
      <c r="D1654" s="93">
        <v>4300</v>
      </c>
      <c r="E1654" s="95"/>
      <c r="F1654" s="121" t="s">
        <v>34</v>
      </c>
      <c r="G1654" s="249">
        <v>890000</v>
      </c>
      <c r="H1654" s="122">
        <v>561075</v>
      </c>
      <c r="I1654" s="293">
        <f t="shared" si="60"/>
        <v>63.04213483146067</v>
      </c>
      <c r="J1654" s="98" t="s">
        <v>812</v>
      </c>
      <c r="K1654" s="98"/>
    </row>
    <row r="1655" spans="1:11" s="101" customFormat="1" ht="21" customHeight="1">
      <c r="A1655" s="230"/>
      <c r="B1655" s="231"/>
      <c r="C1655" s="130"/>
      <c r="D1655" s="93">
        <v>4410</v>
      </c>
      <c r="E1655" s="95"/>
      <c r="F1655" s="92" t="s">
        <v>71</v>
      </c>
      <c r="G1655" s="96">
        <v>49000</v>
      </c>
      <c r="H1655" s="96">
        <v>41773</v>
      </c>
      <c r="I1655" s="190">
        <f t="shared" si="60"/>
        <v>85.25102040816327</v>
      </c>
      <c r="J1655" s="98" t="s">
        <v>813</v>
      </c>
      <c r="K1655" s="98"/>
    </row>
    <row r="1656" spans="1:11" s="101" customFormat="1" ht="21" customHeight="1">
      <c r="A1656" s="230"/>
      <c r="B1656" s="231"/>
      <c r="C1656" s="130"/>
      <c r="D1656" s="93">
        <v>4420</v>
      </c>
      <c r="E1656" s="95"/>
      <c r="F1656" s="92" t="s">
        <v>142</v>
      </c>
      <c r="G1656" s="96">
        <v>25350</v>
      </c>
      <c r="H1656" s="96">
        <v>22585</v>
      </c>
      <c r="I1656" s="190">
        <f t="shared" si="60"/>
        <v>89.09270216962526</v>
      </c>
      <c r="J1656" s="98" t="s">
        <v>814</v>
      </c>
      <c r="K1656" s="98"/>
    </row>
    <row r="1657" spans="1:11" s="101" customFormat="1" ht="34.5" customHeight="1">
      <c r="A1657" s="230"/>
      <c r="B1657" s="231"/>
      <c r="C1657" s="130"/>
      <c r="D1657" s="93">
        <v>4430</v>
      </c>
      <c r="E1657" s="95"/>
      <c r="F1657" s="92" t="s">
        <v>39</v>
      </c>
      <c r="G1657" s="96">
        <v>21500</v>
      </c>
      <c r="H1657" s="96">
        <v>9934</v>
      </c>
      <c r="I1657" s="190">
        <f t="shared" si="60"/>
        <v>46.2046511627907</v>
      </c>
      <c r="J1657" s="98" t="s">
        <v>815</v>
      </c>
      <c r="K1657" s="98"/>
    </row>
    <row r="1658" spans="1:11" s="101" customFormat="1" ht="21" customHeight="1">
      <c r="A1658" s="230"/>
      <c r="B1658" s="232"/>
      <c r="C1658" s="130"/>
      <c r="D1658" s="127">
        <v>4440</v>
      </c>
      <c r="E1658" s="95"/>
      <c r="F1658" s="92" t="s">
        <v>41</v>
      </c>
      <c r="G1658" s="96">
        <v>160655</v>
      </c>
      <c r="H1658" s="96">
        <v>110000</v>
      </c>
      <c r="I1658" s="190">
        <f t="shared" si="60"/>
        <v>68.46970215679562</v>
      </c>
      <c r="J1658" s="98" t="s">
        <v>816</v>
      </c>
      <c r="K1658" s="98"/>
    </row>
    <row r="1659" spans="1:11" s="101" customFormat="1" ht="21" customHeight="1">
      <c r="A1659" s="230"/>
      <c r="B1659" s="231"/>
      <c r="C1659" s="130"/>
      <c r="D1659" s="93">
        <v>4610</v>
      </c>
      <c r="E1659" s="95"/>
      <c r="F1659" s="92" t="s">
        <v>817</v>
      </c>
      <c r="G1659" s="96">
        <v>7000</v>
      </c>
      <c r="H1659" s="96">
        <v>1279</v>
      </c>
      <c r="I1659" s="190">
        <f t="shared" si="60"/>
        <v>18.271428571428572</v>
      </c>
      <c r="J1659" s="105" t="s">
        <v>818</v>
      </c>
      <c r="K1659" s="105"/>
    </row>
    <row r="1660" spans="1:11" s="101" customFormat="1" ht="21" customHeight="1">
      <c r="A1660" s="230"/>
      <c r="B1660" s="231"/>
      <c r="C1660" s="130"/>
      <c r="D1660" s="93"/>
      <c r="E1660" s="95"/>
      <c r="F1660" s="92"/>
      <c r="G1660" s="96"/>
      <c r="H1660" s="96"/>
      <c r="I1660" s="190"/>
      <c r="J1660" s="110"/>
      <c r="K1660" s="110"/>
    </row>
    <row r="1661" spans="1:11" s="87" customFormat="1" ht="24" customHeight="1">
      <c r="A1661" s="80" t="s">
        <v>819</v>
      </c>
      <c r="B1661" s="80"/>
      <c r="C1661" s="111"/>
      <c r="D1661" s="80"/>
      <c r="E1661" s="112"/>
      <c r="F1661" s="80" t="s">
        <v>820</v>
      </c>
      <c r="G1661" s="113">
        <f>SUM(G1662:G1665)/2</f>
        <v>363500</v>
      </c>
      <c r="H1661" s="113">
        <f>SUM(H1662:H1665)/2</f>
        <v>99820</v>
      </c>
      <c r="I1661" s="228">
        <f>H1661/G1661*100</f>
        <v>27.460797799174692</v>
      </c>
      <c r="J1661" s="86"/>
      <c r="K1661" s="86"/>
    </row>
    <row r="1662" spans="1:11" s="91" customFormat="1" ht="21" customHeight="1">
      <c r="A1662" s="184"/>
      <c r="B1662" s="229"/>
      <c r="C1662" s="59">
        <v>71095</v>
      </c>
      <c r="D1662" s="58"/>
      <c r="E1662" s="60"/>
      <c r="F1662" s="57" t="s">
        <v>821</v>
      </c>
      <c r="G1662" s="88">
        <f>SUM(G1663:G1665)</f>
        <v>363500</v>
      </c>
      <c r="H1662" s="88">
        <f>SUM(H1663:H1665)</f>
        <v>99820</v>
      </c>
      <c r="I1662" s="187">
        <f>H1662/G1662*100</f>
        <v>27.460797799174692</v>
      </c>
      <c r="J1662" s="90"/>
      <c r="K1662" s="90"/>
    </row>
    <row r="1663" spans="1:11" s="119" customFormat="1" ht="31.5" customHeight="1">
      <c r="A1663" s="239"/>
      <c r="B1663" s="251"/>
      <c r="C1663" s="134"/>
      <c r="D1663" s="93">
        <v>2820</v>
      </c>
      <c r="E1663" s="95"/>
      <c r="F1663" s="92" t="s">
        <v>239</v>
      </c>
      <c r="G1663" s="96">
        <v>1500</v>
      </c>
      <c r="H1663" s="96">
        <v>0</v>
      </c>
      <c r="I1663" s="190">
        <f>H1663/G1663*100</f>
        <v>0</v>
      </c>
      <c r="J1663" s="98" t="s">
        <v>822</v>
      </c>
      <c r="K1663" s="98"/>
    </row>
    <row r="1664" spans="1:11" s="101" customFormat="1" ht="33" customHeight="1">
      <c r="A1664" s="230"/>
      <c r="B1664" s="231"/>
      <c r="C1664" s="129"/>
      <c r="D1664" s="93">
        <v>4210</v>
      </c>
      <c r="E1664" s="95"/>
      <c r="F1664" s="174" t="s">
        <v>27</v>
      </c>
      <c r="G1664" s="96">
        <v>32000</v>
      </c>
      <c r="H1664" s="96">
        <v>2734</v>
      </c>
      <c r="I1664" s="190">
        <f>H1664/G1664*100</f>
        <v>8.54375</v>
      </c>
      <c r="J1664" s="140" t="s">
        <v>823</v>
      </c>
      <c r="K1664" s="140"/>
    </row>
    <row r="1665" spans="1:11" s="101" customFormat="1" ht="50.25" customHeight="1">
      <c r="A1665" s="172"/>
      <c r="B1665" s="76"/>
      <c r="C1665" s="130"/>
      <c r="D1665" s="127">
        <v>4300</v>
      </c>
      <c r="E1665" s="95"/>
      <c r="F1665" s="174" t="s">
        <v>34</v>
      </c>
      <c r="G1665" s="96">
        <v>330000</v>
      </c>
      <c r="H1665" s="96">
        <v>97086</v>
      </c>
      <c r="I1665" s="190">
        <f>H1665/G1665*100</f>
        <v>29.42</v>
      </c>
      <c r="J1665" s="142" t="s">
        <v>824</v>
      </c>
      <c r="K1665" s="142"/>
    </row>
    <row r="1666" spans="1:11" s="119" customFormat="1" ht="21" customHeight="1">
      <c r="A1666" s="92"/>
      <c r="B1666" s="92"/>
      <c r="C1666" s="117"/>
      <c r="D1666" s="92"/>
      <c r="E1666" s="118"/>
      <c r="F1666" s="92"/>
      <c r="G1666" s="96"/>
      <c r="H1666" s="96"/>
      <c r="I1666" s="250"/>
      <c r="J1666" s="110"/>
      <c r="K1666" s="110"/>
    </row>
    <row r="1667" spans="1:11" s="87" customFormat="1" ht="22.5" customHeight="1">
      <c r="A1667" s="80" t="s">
        <v>825</v>
      </c>
      <c r="B1667" s="112"/>
      <c r="C1667" s="111"/>
      <c r="D1667" s="80"/>
      <c r="E1667" s="112"/>
      <c r="F1667" s="80" t="s">
        <v>826</v>
      </c>
      <c r="G1667" s="113">
        <f>SUM(G1668:G1676)/2</f>
        <v>711000</v>
      </c>
      <c r="H1667" s="113">
        <f>SUM(H1668:H1676)/2</f>
        <v>326606</v>
      </c>
      <c r="I1667" s="228">
        <f aca="true" t="shared" si="61" ref="I1667:I1676">H1667/G1667*100</f>
        <v>45.93614627285513</v>
      </c>
      <c r="J1667" s="86"/>
      <c r="K1667" s="86"/>
    </row>
    <row r="1668" spans="1:11" s="91" customFormat="1" ht="21" customHeight="1">
      <c r="A1668" s="184"/>
      <c r="B1668" s="264"/>
      <c r="C1668" s="59">
        <v>75020</v>
      </c>
      <c r="D1668" s="58"/>
      <c r="E1668" s="60"/>
      <c r="F1668" s="57" t="s">
        <v>827</v>
      </c>
      <c r="G1668" s="88">
        <f>SUM(G1669:G1670)</f>
        <v>612000</v>
      </c>
      <c r="H1668" s="88">
        <f>SUM(H1669:H1670)</f>
        <v>287821</v>
      </c>
      <c r="I1668" s="187">
        <f t="shared" si="61"/>
        <v>47.02957516339869</v>
      </c>
      <c r="J1668" s="90"/>
      <c r="K1668" s="90"/>
    </row>
    <row r="1669" spans="1:11" s="101" customFormat="1" ht="21" customHeight="1">
      <c r="A1669" s="230"/>
      <c r="B1669" s="232"/>
      <c r="C1669" s="129"/>
      <c r="D1669" s="93">
        <v>4210</v>
      </c>
      <c r="E1669" s="95"/>
      <c r="F1669" s="92" t="s">
        <v>27</v>
      </c>
      <c r="G1669" s="96">
        <v>472000</v>
      </c>
      <c r="H1669" s="96">
        <v>206467</v>
      </c>
      <c r="I1669" s="190">
        <f t="shared" si="61"/>
        <v>43.74300847457627</v>
      </c>
      <c r="J1669" s="98" t="s">
        <v>828</v>
      </c>
      <c r="K1669" s="98"/>
    </row>
    <row r="1670" spans="1:11" s="99" customFormat="1" ht="21" customHeight="1">
      <c r="A1670" s="230"/>
      <c r="B1670" s="232"/>
      <c r="C1670" s="104"/>
      <c r="D1670" s="93">
        <v>4300</v>
      </c>
      <c r="E1670" s="95"/>
      <c r="F1670" s="92" t="s">
        <v>34</v>
      </c>
      <c r="G1670" s="96">
        <v>140000</v>
      </c>
      <c r="H1670" s="96">
        <v>81354</v>
      </c>
      <c r="I1670" s="190">
        <f t="shared" si="61"/>
        <v>58.10999999999999</v>
      </c>
      <c r="J1670" s="98" t="s">
        <v>829</v>
      </c>
      <c r="K1670" s="98"/>
    </row>
    <row r="1671" spans="1:11" s="99" customFormat="1" ht="30" customHeight="1">
      <c r="A1671" s="230"/>
      <c r="B1671" s="232"/>
      <c r="C1671" s="59">
        <v>75047</v>
      </c>
      <c r="D1671" s="58"/>
      <c r="E1671" s="60"/>
      <c r="F1671" s="57" t="s">
        <v>830</v>
      </c>
      <c r="G1671" s="88">
        <f>SUM(G1672)</f>
        <v>92500</v>
      </c>
      <c r="H1671" s="88">
        <f>SUM(H1672)</f>
        <v>37570</v>
      </c>
      <c r="I1671" s="187">
        <f t="shared" si="61"/>
        <v>40.616216216216216</v>
      </c>
      <c r="J1671" s="103"/>
      <c r="K1671" s="103"/>
    </row>
    <row r="1672" spans="1:11" s="99" customFormat="1" ht="21" customHeight="1">
      <c r="A1672" s="172"/>
      <c r="B1672" s="76"/>
      <c r="C1672" s="278"/>
      <c r="D1672" s="93">
        <v>4300</v>
      </c>
      <c r="E1672" s="95"/>
      <c r="F1672" s="92" t="s">
        <v>34</v>
      </c>
      <c r="G1672" s="96">
        <v>92500</v>
      </c>
      <c r="H1672" s="96">
        <v>37570</v>
      </c>
      <c r="I1672" s="190">
        <f t="shared" si="61"/>
        <v>40.616216216216216</v>
      </c>
      <c r="J1672" s="98" t="s">
        <v>831</v>
      </c>
      <c r="K1672" s="98"/>
    </row>
    <row r="1673" spans="1:11" s="99" customFormat="1" ht="21" customHeight="1">
      <c r="A1673" s="230"/>
      <c r="B1673" s="232"/>
      <c r="C1673" s="278">
        <v>75095</v>
      </c>
      <c r="D1673" s="58"/>
      <c r="E1673" s="60"/>
      <c r="F1673" s="57" t="s">
        <v>821</v>
      </c>
      <c r="G1673" s="88">
        <f>SUM(G1674)</f>
        <v>5500</v>
      </c>
      <c r="H1673" s="88">
        <f>SUM(H1674)</f>
        <v>875</v>
      </c>
      <c r="I1673" s="190">
        <f t="shared" si="61"/>
        <v>15.909090909090908</v>
      </c>
      <c r="J1673" s="103"/>
      <c r="K1673" s="103"/>
    </row>
    <row r="1674" spans="1:11" s="99" customFormat="1" ht="21" customHeight="1">
      <c r="A1674" s="230"/>
      <c r="B1674" s="232"/>
      <c r="C1674" s="278"/>
      <c r="D1674" s="93">
        <v>4300</v>
      </c>
      <c r="E1674" s="95"/>
      <c r="F1674" s="92" t="s">
        <v>34</v>
      </c>
      <c r="G1674" s="96">
        <v>5500</v>
      </c>
      <c r="H1674" s="96">
        <v>875</v>
      </c>
      <c r="I1674" s="190">
        <f t="shared" si="61"/>
        <v>15.909090909090908</v>
      </c>
      <c r="J1674" s="98"/>
      <c r="K1674" s="98"/>
    </row>
    <row r="1675" spans="1:11" s="99" customFormat="1" ht="21" customHeight="1">
      <c r="A1675" s="184"/>
      <c r="B1675" s="264"/>
      <c r="C1675" s="59">
        <v>75814</v>
      </c>
      <c r="D1675" s="58"/>
      <c r="E1675" s="60"/>
      <c r="F1675" s="57" t="s">
        <v>832</v>
      </c>
      <c r="G1675" s="88">
        <f>SUM(G1676)</f>
        <v>1000</v>
      </c>
      <c r="H1675" s="88">
        <f>SUM(H1676)</f>
        <v>340</v>
      </c>
      <c r="I1675" s="187">
        <f t="shared" si="61"/>
        <v>34</v>
      </c>
      <c r="J1675" s="103"/>
      <c r="K1675" s="103"/>
    </row>
    <row r="1676" spans="1:11" s="101" customFormat="1" ht="33" customHeight="1">
      <c r="A1676" s="172"/>
      <c r="B1676" s="76"/>
      <c r="C1676" s="246"/>
      <c r="D1676" s="93">
        <v>3030</v>
      </c>
      <c r="E1676" s="95"/>
      <c r="F1676" s="92" t="s">
        <v>801</v>
      </c>
      <c r="G1676" s="96">
        <v>1000</v>
      </c>
      <c r="H1676" s="96">
        <v>340</v>
      </c>
      <c r="I1676" s="190">
        <f t="shared" si="61"/>
        <v>34</v>
      </c>
      <c r="J1676" s="105" t="s">
        <v>833</v>
      </c>
      <c r="K1676" s="105"/>
    </row>
    <row r="1677" spans="1:11" s="101" customFormat="1" ht="21" customHeight="1">
      <c r="A1677" s="294"/>
      <c r="B1677" s="295"/>
      <c r="C1677" s="246"/>
      <c r="D1677" s="296"/>
      <c r="E1677" s="296"/>
      <c r="F1677" s="92"/>
      <c r="G1677" s="96"/>
      <c r="H1677" s="96"/>
      <c r="I1677" s="190"/>
      <c r="J1677" s="110"/>
      <c r="K1677" s="110"/>
    </row>
    <row r="1678" spans="1:11" s="87" customFormat="1" ht="22.5" customHeight="1">
      <c r="A1678" s="81" t="s">
        <v>834</v>
      </c>
      <c r="B1678" s="83"/>
      <c r="C1678" s="82"/>
      <c r="D1678" s="81"/>
      <c r="E1678" s="83"/>
      <c r="F1678" s="81" t="s">
        <v>835</v>
      </c>
      <c r="G1678" s="84">
        <f>SUM(G1679:G1701)/2</f>
        <v>391757</v>
      </c>
      <c r="H1678" s="84">
        <f>SUM(H1679:H1701)/2</f>
        <v>161851</v>
      </c>
      <c r="I1678" s="297">
        <f aca="true" t="shared" si="62" ref="I1678:I1694">H1678/G1678*100</f>
        <v>41.314130953626865</v>
      </c>
      <c r="J1678" s="86"/>
      <c r="K1678" s="86"/>
    </row>
    <row r="1679" spans="1:11" s="91" customFormat="1" ht="21" customHeight="1">
      <c r="A1679" s="230"/>
      <c r="B1679" s="47"/>
      <c r="C1679" s="298">
        <v>71035</v>
      </c>
      <c r="D1679" s="172"/>
      <c r="E1679" s="294"/>
      <c r="F1679" s="172" t="s">
        <v>653</v>
      </c>
      <c r="G1679" s="173">
        <f>SUM(G1680)</f>
        <v>5000</v>
      </c>
      <c r="H1679" s="173">
        <f>SUM(H1680)</f>
        <v>0</v>
      </c>
      <c r="I1679" s="187">
        <f t="shared" si="62"/>
        <v>0</v>
      </c>
      <c r="J1679" s="90"/>
      <c r="K1679" s="90"/>
    </row>
    <row r="1680" spans="1:11" s="119" customFormat="1" ht="21" customHeight="1">
      <c r="A1680" s="239"/>
      <c r="B1680" s="299"/>
      <c r="C1680" s="177"/>
      <c r="D1680" s="121">
        <v>4300</v>
      </c>
      <c r="E1680" s="300"/>
      <c r="F1680" s="121" t="s">
        <v>34</v>
      </c>
      <c r="G1680" s="122">
        <v>5000</v>
      </c>
      <c r="H1680" s="122">
        <v>0</v>
      </c>
      <c r="I1680" s="190">
        <f t="shared" si="62"/>
        <v>0</v>
      </c>
      <c r="J1680" s="98" t="s">
        <v>836</v>
      </c>
      <c r="K1680" s="98"/>
    </row>
    <row r="1681" spans="1:11" s="91" customFormat="1" ht="21.75" customHeight="1">
      <c r="A1681" s="184"/>
      <c r="B1681" s="264"/>
      <c r="C1681" s="59">
        <v>75405</v>
      </c>
      <c r="D1681" s="58"/>
      <c r="E1681" s="60"/>
      <c r="F1681" s="57" t="s">
        <v>837</v>
      </c>
      <c r="G1681" s="88">
        <f>SUM(G1682:G1691)</f>
        <v>196857</v>
      </c>
      <c r="H1681" s="88">
        <f>SUM(H1682:H1691)</f>
        <v>59901</v>
      </c>
      <c r="I1681" s="187">
        <f t="shared" si="62"/>
        <v>30.428686813270545</v>
      </c>
      <c r="J1681" s="98"/>
      <c r="K1681" s="98"/>
    </row>
    <row r="1682" spans="1:11" s="119" customFormat="1" ht="21" customHeight="1">
      <c r="A1682" s="239"/>
      <c r="B1682" s="238"/>
      <c r="C1682" s="134"/>
      <c r="D1682" s="93">
        <v>3020</v>
      </c>
      <c r="E1682" s="95"/>
      <c r="F1682" s="121" t="s">
        <v>61</v>
      </c>
      <c r="G1682" s="122">
        <v>9152</v>
      </c>
      <c r="H1682" s="122">
        <v>0</v>
      </c>
      <c r="I1682" s="233">
        <f t="shared" si="62"/>
        <v>0</v>
      </c>
      <c r="J1682" s="98" t="s">
        <v>838</v>
      </c>
      <c r="K1682" s="98"/>
    </row>
    <row r="1683" spans="1:11" s="101" customFormat="1" ht="30.75" customHeight="1">
      <c r="A1683" s="230"/>
      <c r="B1683" s="232"/>
      <c r="C1683" s="130"/>
      <c r="D1683" s="93">
        <v>4050</v>
      </c>
      <c r="E1683" s="95"/>
      <c r="F1683" s="92" t="s">
        <v>839</v>
      </c>
      <c r="G1683" s="96">
        <v>73690</v>
      </c>
      <c r="H1683" s="96">
        <v>7928</v>
      </c>
      <c r="I1683" s="190">
        <f t="shared" si="62"/>
        <v>10.758583254172887</v>
      </c>
      <c r="J1683" s="98" t="s">
        <v>840</v>
      </c>
      <c r="K1683" s="98"/>
    </row>
    <row r="1684" spans="1:11" s="101" customFormat="1" ht="30.75" customHeight="1">
      <c r="A1684" s="230"/>
      <c r="B1684" s="232"/>
      <c r="C1684" s="130"/>
      <c r="D1684" s="93">
        <v>4070</v>
      </c>
      <c r="E1684" s="95"/>
      <c r="F1684" s="121" t="s">
        <v>841</v>
      </c>
      <c r="G1684" s="122">
        <v>7144</v>
      </c>
      <c r="H1684" s="122">
        <v>0</v>
      </c>
      <c r="I1684" s="233">
        <f t="shared" si="62"/>
        <v>0</v>
      </c>
      <c r="J1684" s="105" t="s">
        <v>842</v>
      </c>
      <c r="K1684" s="105"/>
    </row>
    <row r="1685" spans="1:11" s="101" customFormat="1" ht="21" customHeight="1">
      <c r="A1685" s="230"/>
      <c r="B1685" s="232"/>
      <c r="C1685" s="130"/>
      <c r="D1685" s="93">
        <v>4110</v>
      </c>
      <c r="E1685" s="95"/>
      <c r="F1685" s="92" t="s">
        <v>25</v>
      </c>
      <c r="G1685" s="96">
        <v>14820</v>
      </c>
      <c r="H1685" s="96">
        <v>1289</v>
      </c>
      <c r="I1685" s="190">
        <f t="shared" si="62"/>
        <v>8.697705802968962</v>
      </c>
      <c r="J1685" s="140" t="s">
        <v>843</v>
      </c>
      <c r="K1685" s="140"/>
    </row>
    <row r="1686" spans="1:11" s="101" customFormat="1" ht="21" customHeight="1">
      <c r="A1686" s="230"/>
      <c r="B1686" s="232"/>
      <c r="C1686" s="130"/>
      <c r="D1686" s="93">
        <v>4120</v>
      </c>
      <c r="E1686" s="95"/>
      <c r="F1686" s="92" t="s">
        <v>26</v>
      </c>
      <c r="G1686" s="96">
        <v>1915</v>
      </c>
      <c r="H1686" s="96">
        <v>194</v>
      </c>
      <c r="I1686" s="190">
        <f t="shared" si="62"/>
        <v>10.130548302872063</v>
      </c>
      <c r="J1686" s="140" t="s">
        <v>844</v>
      </c>
      <c r="K1686" s="140"/>
    </row>
    <row r="1687" spans="1:11" s="99" customFormat="1" ht="33" customHeight="1">
      <c r="A1687" s="230"/>
      <c r="B1687" s="232"/>
      <c r="C1687" s="130"/>
      <c r="D1687" s="93">
        <v>4210</v>
      </c>
      <c r="E1687" s="95"/>
      <c r="F1687" s="92" t="s">
        <v>27</v>
      </c>
      <c r="G1687" s="96">
        <v>22000</v>
      </c>
      <c r="H1687" s="96">
        <v>0</v>
      </c>
      <c r="I1687" s="190">
        <f t="shared" si="62"/>
        <v>0</v>
      </c>
      <c r="J1687" s="98" t="s">
        <v>845</v>
      </c>
      <c r="K1687" s="98"/>
    </row>
    <row r="1688" spans="1:11" s="99" customFormat="1" ht="21" customHeight="1">
      <c r="A1688" s="230"/>
      <c r="B1688" s="232"/>
      <c r="C1688" s="130"/>
      <c r="D1688" s="93">
        <v>4260</v>
      </c>
      <c r="E1688" s="95"/>
      <c r="F1688" s="92" t="s">
        <v>31</v>
      </c>
      <c r="G1688" s="96">
        <v>2056</v>
      </c>
      <c r="H1688" s="96">
        <v>0</v>
      </c>
      <c r="I1688" s="190">
        <f t="shared" si="62"/>
        <v>0</v>
      </c>
      <c r="J1688" s="98"/>
      <c r="K1688" s="98"/>
    </row>
    <row r="1689" spans="1:11" s="99" customFormat="1" ht="33" customHeight="1">
      <c r="A1689" s="230"/>
      <c r="B1689" s="232"/>
      <c r="C1689" s="104"/>
      <c r="D1689" s="93">
        <v>4300</v>
      </c>
      <c r="E1689" s="95"/>
      <c r="F1689" s="92" t="s">
        <v>332</v>
      </c>
      <c r="G1689" s="96">
        <v>14000</v>
      </c>
      <c r="H1689" s="96">
        <v>2490</v>
      </c>
      <c r="I1689" s="190">
        <f t="shared" si="62"/>
        <v>17.785714285714285</v>
      </c>
      <c r="J1689" s="98" t="s">
        <v>846</v>
      </c>
      <c r="K1689" s="98"/>
    </row>
    <row r="1690" spans="1:11" s="99" customFormat="1" ht="21" customHeight="1">
      <c r="A1690" s="230"/>
      <c r="B1690" s="232"/>
      <c r="C1690" s="104"/>
      <c r="D1690" s="93">
        <v>4410</v>
      </c>
      <c r="E1690" s="95"/>
      <c r="F1690" s="92" t="s">
        <v>71</v>
      </c>
      <c r="G1690" s="96">
        <v>4080</v>
      </c>
      <c r="H1690" s="96">
        <v>0</v>
      </c>
      <c r="I1690" s="190">
        <f t="shared" si="62"/>
        <v>0</v>
      </c>
      <c r="J1690" s="98"/>
      <c r="K1690" s="98"/>
    </row>
    <row r="1691" spans="1:11" s="99" customFormat="1" ht="21" customHeight="1">
      <c r="A1691" s="230"/>
      <c r="B1691" s="232"/>
      <c r="C1691" s="104"/>
      <c r="D1691" s="93">
        <v>6060</v>
      </c>
      <c r="E1691" s="95"/>
      <c r="F1691" s="92" t="s">
        <v>154</v>
      </c>
      <c r="G1691" s="96">
        <v>48000</v>
      </c>
      <c r="H1691" s="96">
        <v>48000</v>
      </c>
      <c r="I1691" s="190">
        <f t="shared" si="62"/>
        <v>100</v>
      </c>
      <c r="J1691" s="98" t="s">
        <v>847</v>
      </c>
      <c r="K1691" s="98"/>
    </row>
    <row r="1692" spans="1:11" s="99" customFormat="1" ht="22.5" customHeight="1">
      <c r="A1692" s="230"/>
      <c r="B1692" s="232"/>
      <c r="C1692" s="59">
        <v>75412</v>
      </c>
      <c r="D1692" s="58"/>
      <c r="E1692" s="60"/>
      <c r="F1692" s="57" t="s">
        <v>727</v>
      </c>
      <c r="G1692" s="88">
        <f>SUM(G1693)</f>
        <v>135000</v>
      </c>
      <c r="H1692" s="88">
        <f>SUM(H1693)</f>
        <v>75000</v>
      </c>
      <c r="I1692" s="187">
        <f t="shared" si="62"/>
        <v>55.55555555555556</v>
      </c>
      <c r="J1692" s="98"/>
      <c r="K1692" s="98"/>
    </row>
    <row r="1693" spans="1:11" s="101" customFormat="1" ht="33.75" customHeight="1">
      <c r="A1693" s="230"/>
      <c r="B1693" s="232"/>
      <c r="C1693" s="129"/>
      <c r="D1693" s="93">
        <v>2580</v>
      </c>
      <c r="E1693" s="95"/>
      <c r="F1693" s="92" t="s">
        <v>848</v>
      </c>
      <c r="G1693" s="120">
        <v>135000</v>
      </c>
      <c r="H1693" s="301">
        <v>75000</v>
      </c>
      <c r="I1693" s="190">
        <f>H1693/G1693*100</f>
        <v>55.55555555555556</v>
      </c>
      <c r="J1693" s="140" t="s">
        <v>849</v>
      </c>
      <c r="K1693" s="140"/>
    </row>
    <row r="1694" spans="1:11" s="99" customFormat="1" ht="24" customHeight="1">
      <c r="A1694" s="230"/>
      <c r="B1694" s="232"/>
      <c r="C1694" s="201">
        <v>75414</v>
      </c>
      <c r="D1694" s="58"/>
      <c r="E1694" s="60"/>
      <c r="F1694" s="57" t="s">
        <v>850</v>
      </c>
      <c r="G1694" s="88">
        <f>SUM(G1695:G1699)</f>
        <v>53400</v>
      </c>
      <c r="H1694" s="88">
        <f>SUM(H1695:H1699)</f>
        <v>26950</v>
      </c>
      <c r="I1694" s="187">
        <f t="shared" si="62"/>
        <v>50.468164794007485</v>
      </c>
      <c r="J1694" s="98"/>
      <c r="K1694" s="98"/>
    </row>
    <row r="1695" spans="1:11" s="99" customFormat="1" ht="90.75" customHeight="1">
      <c r="A1695" s="230"/>
      <c r="B1695" s="232"/>
      <c r="C1695" s="100"/>
      <c r="D1695" s="127">
        <v>4210</v>
      </c>
      <c r="E1695" s="95"/>
      <c r="F1695" s="174" t="s">
        <v>27</v>
      </c>
      <c r="G1695" s="163">
        <v>25698</v>
      </c>
      <c r="H1695" s="96">
        <v>18425</v>
      </c>
      <c r="I1695" s="189">
        <f>H1695/G1695*100</f>
        <v>71.69818662930967</v>
      </c>
      <c r="J1695" s="140" t="s">
        <v>851</v>
      </c>
      <c r="K1695" s="140"/>
    </row>
    <row r="1696" spans="1:11" s="99" customFormat="1" ht="21" customHeight="1">
      <c r="A1696" s="230"/>
      <c r="B1696" s="232"/>
      <c r="C1696" s="100"/>
      <c r="D1696" s="127">
        <v>4260</v>
      </c>
      <c r="E1696" s="95"/>
      <c r="F1696" s="174" t="s">
        <v>31</v>
      </c>
      <c r="G1696" s="96">
        <v>200</v>
      </c>
      <c r="H1696" s="96">
        <v>0</v>
      </c>
      <c r="I1696" s="190">
        <f>H1696/G1696*100</f>
        <v>0</v>
      </c>
      <c r="J1696" s="140" t="s">
        <v>852</v>
      </c>
      <c r="K1696" s="140"/>
    </row>
    <row r="1697" spans="1:11" s="99" customFormat="1" ht="21" customHeight="1">
      <c r="A1697" s="230"/>
      <c r="B1697" s="232"/>
      <c r="C1697" s="100"/>
      <c r="D1697" s="127">
        <v>4270</v>
      </c>
      <c r="E1697" s="95"/>
      <c r="F1697" s="174" t="s">
        <v>32</v>
      </c>
      <c r="G1697" s="96">
        <v>4000</v>
      </c>
      <c r="H1697" s="96">
        <v>0</v>
      </c>
      <c r="I1697" s="190">
        <f>H1697/G1697*100</f>
        <v>0</v>
      </c>
      <c r="J1697" s="140" t="s">
        <v>853</v>
      </c>
      <c r="K1697" s="140"/>
    </row>
    <row r="1698" spans="1:11" s="99" customFormat="1" ht="46.5" customHeight="1">
      <c r="A1698" s="230"/>
      <c r="B1698" s="232"/>
      <c r="C1698" s="100"/>
      <c r="D1698" s="266">
        <v>4300</v>
      </c>
      <c r="E1698" s="247"/>
      <c r="F1698" s="219" t="s">
        <v>34</v>
      </c>
      <c r="G1698" s="249">
        <v>23002</v>
      </c>
      <c r="H1698" s="249">
        <v>8389</v>
      </c>
      <c r="I1698" s="293">
        <f>H1698/G1698*100</f>
        <v>36.47074167463698</v>
      </c>
      <c r="J1698" s="140" t="s">
        <v>854</v>
      </c>
      <c r="K1698" s="140"/>
    </row>
    <row r="1699" spans="1:11" s="99" customFormat="1" ht="21" customHeight="1">
      <c r="A1699" s="172"/>
      <c r="B1699" s="76"/>
      <c r="C1699" s="102"/>
      <c r="D1699" s="93">
        <v>4430</v>
      </c>
      <c r="E1699" s="95"/>
      <c r="F1699" s="92" t="s">
        <v>39</v>
      </c>
      <c r="G1699" s="96">
        <v>500</v>
      </c>
      <c r="H1699" s="96">
        <v>136</v>
      </c>
      <c r="I1699" s="190">
        <f aca="true" t="shared" si="63" ref="I1699:I1734">H1699/G1699*100</f>
        <v>27.200000000000003</v>
      </c>
      <c r="J1699" s="98" t="s">
        <v>855</v>
      </c>
      <c r="K1699" s="98"/>
    </row>
    <row r="1700" spans="1:11" s="99" customFormat="1" ht="21" customHeight="1">
      <c r="A1700" s="172"/>
      <c r="B1700" s="76"/>
      <c r="C1700" s="102">
        <v>75495</v>
      </c>
      <c r="D1700" s="74"/>
      <c r="E1700" s="76"/>
      <c r="F1700" s="172" t="s">
        <v>856</v>
      </c>
      <c r="G1700" s="173">
        <f>SUM(G1701)</f>
        <v>1500</v>
      </c>
      <c r="H1700" s="173">
        <f>SUM(H1701)</f>
        <v>0</v>
      </c>
      <c r="I1700" s="187">
        <f t="shared" si="63"/>
        <v>0</v>
      </c>
      <c r="J1700" s="103"/>
      <c r="K1700" s="103"/>
    </row>
    <row r="1701" spans="1:11" s="99" customFormat="1" ht="21" customHeight="1">
      <c r="A1701" s="172"/>
      <c r="B1701" s="76"/>
      <c r="C1701" s="102"/>
      <c r="D1701" s="137">
        <v>4210</v>
      </c>
      <c r="E1701" s="138"/>
      <c r="F1701" s="121" t="s">
        <v>27</v>
      </c>
      <c r="G1701" s="122">
        <v>1500</v>
      </c>
      <c r="H1701" s="122">
        <v>0</v>
      </c>
      <c r="I1701" s="190">
        <f t="shared" si="63"/>
        <v>0</v>
      </c>
      <c r="J1701" s="98" t="s">
        <v>857</v>
      </c>
      <c r="K1701" s="98"/>
    </row>
    <row r="1702" spans="1:11" s="99" customFormat="1" ht="21" customHeight="1">
      <c r="A1702" s="172"/>
      <c r="B1702" s="76"/>
      <c r="C1702" s="102"/>
      <c r="D1702" s="137"/>
      <c r="E1702" s="138"/>
      <c r="F1702" s="121"/>
      <c r="G1702" s="122"/>
      <c r="H1702" s="122"/>
      <c r="I1702" s="190"/>
      <c r="J1702" s="98"/>
      <c r="K1702" s="98"/>
    </row>
    <row r="1703" spans="1:11" s="99" customFormat="1" ht="21" customHeight="1">
      <c r="A1703" s="172"/>
      <c r="B1703" s="76"/>
      <c r="C1703" s="102"/>
      <c r="D1703" s="137"/>
      <c r="E1703" s="138"/>
      <c r="F1703" s="121"/>
      <c r="G1703" s="122"/>
      <c r="H1703" s="122"/>
      <c r="I1703" s="190"/>
      <c r="J1703" s="110"/>
      <c r="K1703" s="110"/>
    </row>
    <row r="1704" spans="1:11" s="87" customFormat="1" ht="21" customHeight="1">
      <c r="A1704" s="81" t="s">
        <v>858</v>
      </c>
      <c r="B1704" s="83"/>
      <c r="C1704" s="82"/>
      <c r="D1704" s="81"/>
      <c r="E1704" s="83"/>
      <c r="F1704" s="81" t="s">
        <v>859</v>
      </c>
      <c r="G1704" s="84">
        <f>SUM(G1705,G1707,G1709,G1711,G1728,G1730,G1735,G1737)</f>
        <v>1923451</v>
      </c>
      <c r="H1704" s="84">
        <f>SUM(H1705,H1707,H1709,H1711,H1728,H1730,H1735,H1737)</f>
        <v>1418689</v>
      </c>
      <c r="I1704" s="228">
        <f t="shared" si="63"/>
        <v>73.75748069485523</v>
      </c>
      <c r="J1704" s="86"/>
      <c r="K1704" s="86"/>
    </row>
    <row r="1705" spans="1:11" s="91" customFormat="1" ht="21" customHeight="1">
      <c r="A1705" s="184"/>
      <c r="B1705" s="264"/>
      <c r="C1705" s="38">
        <v>85111</v>
      </c>
      <c r="D1705" s="37"/>
      <c r="E1705" s="39"/>
      <c r="F1705" s="57" t="s">
        <v>747</v>
      </c>
      <c r="G1705" s="88">
        <f>SUM(G1706:G1706)</f>
        <v>770000</v>
      </c>
      <c r="H1705" s="88">
        <f>SUM(H1706:H1706)</f>
        <v>770000</v>
      </c>
      <c r="I1705" s="187">
        <f t="shared" si="63"/>
        <v>100</v>
      </c>
      <c r="J1705" s="90"/>
      <c r="K1705" s="90"/>
    </row>
    <row r="1706" spans="1:11" s="101" customFormat="1" ht="54.75" customHeight="1">
      <c r="A1706" s="230"/>
      <c r="B1706" s="232"/>
      <c r="C1706" s="302"/>
      <c r="D1706" s="303">
        <v>4160</v>
      </c>
      <c r="E1706" s="304"/>
      <c r="F1706" s="121" t="s">
        <v>860</v>
      </c>
      <c r="G1706" s="305">
        <v>770000</v>
      </c>
      <c r="H1706" s="305">
        <v>770000</v>
      </c>
      <c r="I1706" s="189">
        <f t="shared" si="63"/>
        <v>100</v>
      </c>
      <c r="J1706" s="306" t="s">
        <v>861</v>
      </c>
      <c r="K1706" s="306"/>
    </row>
    <row r="1707" spans="1:11" s="99" customFormat="1" ht="33" customHeight="1">
      <c r="A1707" s="230"/>
      <c r="B1707" s="232"/>
      <c r="C1707" s="38">
        <v>85117</v>
      </c>
      <c r="D1707" s="37"/>
      <c r="E1707" s="39"/>
      <c r="F1707" s="172" t="s">
        <v>862</v>
      </c>
      <c r="G1707" s="307">
        <f>SUM(G1708)</f>
        <v>280000</v>
      </c>
      <c r="H1707" s="307">
        <f>SUM(H1708)</f>
        <v>280000</v>
      </c>
      <c r="I1707" s="263">
        <f t="shared" si="63"/>
        <v>100</v>
      </c>
      <c r="J1707" s="308"/>
      <c r="K1707" s="308"/>
    </row>
    <row r="1708" spans="1:11" s="101" customFormat="1" ht="31.5" customHeight="1">
      <c r="A1708" s="230"/>
      <c r="B1708" s="232"/>
      <c r="C1708" s="302"/>
      <c r="D1708" s="303">
        <v>2560</v>
      </c>
      <c r="E1708" s="304"/>
      <c r="F1708" s="92" t="s">
        <v>863</v>
      </c>
      <c r="G1708" s="280">
        <v>280000</v>
      </c>
      <c r="H1708" s="280">
        <v>280000</v>
      </c>
      <c r="I1708" s="190">
        <f t="shared" si="63"/>
        <v>100</v>
      </c>
      <c r="J1708" s="306" t="s">
        <v>864</v>
      </c>
      <c r="K1708" s="306"/>
    </row>
    <row r="1709" spans="1:11" s="99" customFormat="1" ht="21" customHeight="1">
      <c r="A1709" s="230"/>
      <c r="B1709" s="232"/>
      <c r="C1709" s="309">
        <v>85121</v>
      </c>
      <c r="D1709" s="37"/>
      <c r="E1709" s="39"/>
      <c r="F1709" s="57" t="s">
        <v>865</v>
      </c>
      <c r="G1709" s="310">
        <f>SUM(G1710)</f>
        <v>145450</v>
      </c>
      <c r="H1709" s="310">
        <f>SUM(H1710)</f>
        <v>0</v>
      </c>
      <c r="I1709" s="187">
        <f t="shared" si="63"/>
        <v>0</v>
      </c>
      <c r="J1709" s="308"/>
      <c r="K1709" s="308"/>
    </row>
    <row r="1710" spans="1:11" s="101" customFormat="1" ht="45" customHeight="1">
      <c r="A1710" s="230"/>
      <c r="B1710" s="232"/>
      <c r="C1710" s="302"/>
      <c r="D1710" s="303">
        <v>6220</v>
      </c>
      <c r="E1710" s="304"/>
      <c r="F1710" s="92" t="s">
        <v>866</v>
      </c>
      <c r="G1710" s="280">
        <v>145450</v>
      </c>
      <c r="H1710" s="280">
        <v>0</v>
      </c>
      <c r="I1710" s="190">
        <f t="shared" si="63"/>
        <v>0</v>
      </c>
      <c r="J1710" s="306" t="s">
        <v>867</v>
      </c>
      <c r="K1710" s="306"/>
    </row>
    <row r="1711" spans="1:11" s="99" customFormat="1" ht="21" customHeight="1">
      <c r="A1711" s="230"/>
      <c r="B1711" s="232"/>
      <c r="C1711" s="38">
        <v>85154</v>
      </c>
      <c r="D1711" s="311"/>
      <c r="E1711" s="312"/>
      <c r="F1711" s="57" t="s">
        <v>494</v>
      </c>
      <c r="G1711" s="310">
        <f>SUM(G1712:G1715,G1722:G1727)</f>
        <v>265151</v>
      </c>
      <c r="H1711" s="310">
        <f>SUM(H1712:H1715,H1722:H1727)</f>
        <v>156432</v>
      </c>
      <c r="I1711" s="250">
        <f t="shared" si="63"/>
        <v>58.997326051947766</v>
      </c>
      <c r="J1711" s="313"/>
      <c r="K1711" s="313"/>
    </row>
    <row r="1712" spans="1:11" s="99" customFormat="1" ht="75.75" customHeight="1">
      <c r="A1712" s="230"/>
      <c r="B1712" s="232"/>
      <c r="C1712" s="314"/>
      <c r="D1712" s="315">
        <v>2560</v>
      </c>
      <c r="E1712" s="316"/>
      <c r="F1712" s="188" t="s">
        <v>863</v>
      </c>
      <c r="G1712" s="317">
        <v>27300</v>
      </c>
      <c r="H1712" s="317">
        <v>27280</v>
      </c>
      <c r="I1712" s="190">
        <f t="shared" si="63"/>
        <v>99.92673992673993</v>
      </c>
      <c r="J1712" s="306" t="s">
        <v>868</v>
      </c>
      <c r="K1712" s="306"/>
    </row>
    <row r="1713" spans="1:11" s="99" customFormat="1" ht="33.75" customHeight="1">
      <c r="A1713" s="230"/>
      <c r="B1713" s="232"/>
      <c r="C1713" s="318"/>
      <c r="D1713" s="303">
        <v>2620</v>
      </c>
      <c r="E1713" s="304"/>
      <c r="F1713" s="92" t="s">
        <v>869</v>
      </c>
      <c r="G1713" s="280">
        <v>33051</v>
      </c>
      <c r="H1713" s="280">
        <v>29400</v>
      </c>
      <c r="I1713" s="189">
        <f t="shared" si="63"/>
        <v>88.95343559952799</v>
      </c>
      <c r="J1713" s="306" t="s">
        <v>870</v>
      </c>
      <c r="K1713" s="306"/>
    </row>
    <row r="1714" spans="1:11" s="119" customFormat="1" ht="30.75" customHeight="1">
      <c r="A1714" s="230"/>
      <c r="B1714" s="232"/>
      <c r="C1714" s="318"/>
      <c r="D1714" s="319">
        <v>2630</v>
      </c>
      <c r="E1714" s="320"/>
      <c r="F1714" s="121" t="s">
        <v>871</v>
      </c>
      <c r="G1714" s="123">
        <v>14500</v>
      </c>
      <c r="H1714" s="123">
        <v>0</v>
      </c>
      <c r="I1714" s="233">
        <f t="shared" si="63"/>
        <v>0</v>
      </c>
      <c r="J1714" s="306" t="s">
        <v>872</v>
      </c>
      <c r="K1714" s="306"/>
    </row>
    <row r="1715" spans="1:11" s="99" customFormat="1" ht="34.5" customHeight="1">
      <c r="A1715" s="230"/>
      <c r="B1715" s="232"/>
      <c r="C1715" s="318"/>
      <c r="D1715" s="321">
        <v>2820</v>
      </c>
      <c r="E1715" s="322"/>
      <c r="F1715" s="92" t="s">
        <v>873</v>
      </c>
      <c r="G1715" s="280">
        <f>SUM(G1716:G1721)</f>
        <v>77100</v>
      </c>
      <c r="H1715" s="280">
        <f>SUM(H1716:H1721)</f>
        <v>45860</v>
      </c>
      <c r="I1715" s="189">
        <f t="shared" si="63"/>
        <v>59.48119325551232</v>
      </c>
      <c r="J1715" s="323" t="s">
        <v>874</v>
      </c>
      <c r="K1715" s="323"/>
    </row>
    <row r="1716" spans="1:11" s="99" customFormat="1" ht="31.5" customHeight="1">
      <c r="A1716" s="230"/>
      <c r="B1716" s="232"/>
      <c r="C1716" s="318"/>
      <c r="D1716" s="303"/>
      <c r="E1716" s="316"/>
      <c r="F1716" s="252" t="s">
        <v>875</v>
      </c>
      <c r="G1716" s="317">
        <v>20000</v>
      </c>
      <c r="H1716" s="324">
        <v>10000</v>
      </c>
      <c r="I1716" s="259">
        <f t="shared" si="63"/>
        <v>50</v>
      </c>
      <c r="J1716" s="325" t="s">
        <v>876</v>
      </c>
      <c r="K1716" s="325"/>
    </row>
    <row r="1717" spans="1:11" s="99" customFormat="1" ht="33" customHeight="1">
      <c r="A1717" s="230"/>
      <c r="B1717" s="232"/>
      <c r="C1717" s="318"/>
      <c r="D1717" s="303"/>
      <c r="E1717" s="322"/>
      <c r="F1717" s="299" t="s">
        <v>877</v>
      </c>
      <c r="G1717" s="326">
        <v>20000</v>
      </c>
      <c r="H1717" s="326">
        <v>10000</v>
      </c>
      <c r="I1717" s="293">
        <f t="shared" si="63"/>
        <v>50</v>
      </c>
      <c r="J1717" s="327" t="s">
        <v>878</v>
      </c>
      <c r="K1717" s="327"/>
    </row>
    <row r="1718" spans="1:11" s="99" customFormat="1" ht="33" customHeight="1">
      <c r="A1718" s="230"/>
      <c r="B1718" s="232"/>
      <c r="C1718" s="318"/>
      <c r="D1718" s="303"/>
      <c r="E1718" s="322"/>
      <c r="F1718" s="299" t="s">
        <v>879</v>
      </c>
      <c r="G1718" s="326">
        <v>25000</v>
      </c>
      <c r="H1718" s="326">
        <v>18000</v>
      </c>
      <c r="I1718" s="293">
        <f t="shared" si="63"/>
        <v>72</v>
      </c>
      <c r="J1718" s="327" t="s">
        <v>880</v>
      </c>
      <c r="K1718" s="327"/>
    </row>
    <row r="1719" spans="1:11" s="99" customFormat="1" ht="21" customHeight="1">
      <c r="A1719" s="230"/>
      <c r="B1719" s="232"/>
      <c r="C1719" s="318"/>
      <c r="D1719" s="303"/>
      <c r="E1719" s="322"/>
      <c r="F1719" s="299" t="s">
        <v>881</v>
      </c>
      <c r="G1719" s="326">
        <v>7000</v>
      </c>
      <c r="H1719" s="326">
        <v>7000</v>
      </c>
      <c r="I1719" s="293">
        <f t="shared" si="63"/>
        <v>100</v>
      </c>
      <c r="J1719" s="327" t="s">
        <v>882</v>
      </c>
      <c r="K1719" s="327"/>
    </row>
    <row r="1720" spans="1:11" s="99" customFormat="1" ht="21" customHeight="1">
      <c r="A1720" s="230"/>
      <c r="B1720" s="232"/>
      <c r="C1720" s="318"/>
      <c r="D1720" s="303"/>
      <c r="E1720" s="322"/>
      <c r="F1720" s="239" t="s">
        <v>883</v>
      </c>
      <c r="G1720" s="328">
        <v>3000</v>
      </c>
      <c r="H1720" s="328">
        <v>0</v>
      </c>
      <c r="I1720" s="329">
        <f t="shared" si="63"/>
        <v>0</v>
      </c>
      <c r="J1720" s="327" t="s">
        <v>884</v>
      </c>
      <c r="K1720" s="327"/>
    </row>
    <row r="1721" spans="1:11" s="99" customFormat="1" ht="33" customHeight="1">
      <c r="A1721" s="230"/>
      <c r="B1721" s="232"/>
      <c r="C1721" s="318"/>
      <c r="D1721" s="303"/>
      <c r="E1721" s="330"/>
      <c r="F1721" s="300" t="s">
        <v>885</v>
      </c>
      <c r="G1721" s="331">
        <v>2100</v>
      </c>
      <c r="H1721" s="331">
        <v>860</v>
      </c>
      <c r="I1721" s="233">
        <f t="shared" si="63"/>
        <v>40.95238095238095</v>
      </c>
      <c r="J1721" s="327" t="s">
        <v>886</v>
      </c>
      <c r="K1721" s="327"/>
    </row>
    <row r="1722" spans="1:11" s="99" customFormat="1" ht="21" customHeight="1">
      <c r="A1722" s="230"/>
      <c r="B1722" s="232"/>
      <c r="C1722" s="318"/>
      <c r="D1722" s="303">
        <v>3030</v>
      </c>
      <c r="E1722" s="330"/>
      <c r="F1722" s="121" t="s">
        <v>801</v>
      </c>
      <c r="G1722" s="305">
        <v>16000</v>
      </c>
      <c r="H1722" s="305">
        <v>10696</v>
      </c>
      <c r="I1722" s="233">
        <f t="shared" si="63"/>
        <v>66.85</v>
      </c>
      <c r="J1722" s="306" t="s">
        <v>887</v>
      </c>
      <c r="K1722" s="306"/>
    </row>
    <row r="1723" spans="1:11" s="99" customFormat="1" ht="21" customHeight="1">
      <c r="A1723" s="230"/>
      <c r="B1723" s="232"/>
      <c r="C1723" s="318"/>
      <c r="D1723" s="303">
        <v>4110</v>
      </c>
      <c r="E1723" s="304"/>
      <c r="F1723" s="121" t="s">
        <v>25</v>
      </c>
      <c r="G1723" s="305">
        <v>500</v>
      </c>
      <c r="H1723" s="305">
        <v>265</v>
      </c>
      <c r="I1723" s="233">
        <f t="shared" si="63"/>
        <v>53</v>
      </c>
      <c r="J1723" s="306" t="s">
        <v>888</v>
      </c>
      <c r="K1723" s="306"/>
    </row>
    <row r="1724" spans="1:11" s="99" customFormat="1" ht="21" customHeight="1">
      <c r="A1724" s="230"/>
      <c r="B1724" s="232"/>
      <c r="C1724" s="318"/>
      <c r="D1724" s="332">
        <v>4120</v>
      </c>
      <c r="E1724" s="304"/>
      <c r="F1724" s="92" t="s">
        <v>26</v>
      </c>
      <c r="G1724" s="280">
        <v>200</v>
      </c>
      <c r="H1724" s="280">
        <v>40</v>
      </c>
      <c r="I1724" s="190">
        <f t="shared" si="63"/>
        <v>20</v>
      </c>
      <c r="J1724" s="306" t="s">
        <v>888</v>
      </c>
      <c r="K1724" s="306"/>
    </row>
    <row r="1725" spans="1:11" s="101" customFormat="1" ht="48.75" customHeight="1">
      <c r="A1725" s="230"/>
      <c r="B1725" s="232"/>
      <c r="C1725" s="318"/>
      <c r="D1725" s="303">
        <v>4210</v>
      </c>
      <c r="E1725" s="304"/>
      <c r="F1725" s="92" t="s">
        <v>27</v>
      </c>
      <c r="G1725" s="280">
        <v>11000</v>
      </c>
      <c r="H1725" s="280">
        <v>7860</v>
      </c>
      <c r="I1725" s="190">
        <f t="shared" si="63"/>
        <v>71.45454545454545</v>
      </c>
      <c r="J1725" s="306" t="s">
        <v>889</v>
      </c>
      <c r="K1725" s="306"/>
    </row>
    <row r="1726" spans="1:11" s="99" customFormat="1" ht="75.75" customHeight="1">
      <c r="A1726" s="230"/>
      <c r="B1726" s="232"/>
      <c r="C1726" s="318"/>
      <c r="D1726" s="303">
        <v>4300</v>
      </c>
      <c r="E1726" s="304"/>
      <c r="F1726" s="92" t="s">
        <v>34</v>
      </c>
      <c r="G1726" s="280">
        <v>84500</v>
      </c>
      <c r="H1726" s="280">
        <v>34482</v>
      </c>
      <c r="I1726" s="190">
        <f t="shared" si="63"/>
        <v>40.80710059171598</v>
      </c>
      <c r="J1726" s="306" t="s">
        <v>890</v>
      </c>
      <c r="K1726" s="306"/>
    </row>
    <row r="1727" spans="1:11" s="101" customFormat="1" ht="21" customHeight="1">
      <c r="A1727" s="230"/>
      <c r="B1727" s="232"/>
      <c r="C1727" s="333"/>
      <c r="D1727" s="303">
        <v>4410</v>
      </c>
      <c r="E1727" s="304"/>
      <c r="F1727" s="92" t="s">
        <v>71</v>
      </c>
      <c r="G1727" s="280">
        <v>1000</v>
      </c>
      <c r="H1727" s="280">
        <v>549</v>
      </c>
      <c r="I1727" s="190">
        <f t="shared" si="63"/>
        <v>54.900000000000006</v>
      </c>
      <c r="J1727" s="306" t="s">
        <v>891</v>
      </c>
      <c r="K1727" s="306"/>
    </row>
    <row r="1728" spans="1:11" s="99" customFormat="1" ht="24" customHeight="1">
      <c r="A1728" s="230"/>
      <c r="B1728" s="232"/>
      <c r="C1728" s="38">
        <v>85158</v>
      </c>
      <c r="D1728" s="37"/>
      <c r="E1728" s="39"/>
      <c r="F1728" s="57" t="s">
        <v>892</v>
      </c>
      <c r="G1728" s="310">
        <f>SUM(G1729)</f>
        <v>60000</v>
      </c>
      <c r="H1728" s="310">
        <f>SUM(H1729)</f>
        <v>360</v>
      </c>
      <c r="I1728" s="187">
        <f t="shared" si="63"/>
        <v>0.6</v>
      </c>
      <c r="J1728" s="308"/>
      <c r="K1728" s="308"/>
    </row>
    <row r="1729" spans="1:11" s="99" customFormat="1" ht="33.75" customHeight="1">
      <c r="A1729" s="230"/>
      <c r="B1729" s="232"/>
      <c r="C1729" s="334"/>
      <c r="D1729" s="303">
        <v>4300</v>
      </c>
      <c r="E1729" s="304"/>
      <c r="F1729" s="92" t="s">
        <v>34</v>
      </c>
      <c r="G1729" s="280">
        <v>60000</v>
      </c>
      <c r="H1729" s="280">
        <v>360</v>
      </c>
      <c r="I1729" s="190">
        <f t="shared" si="63"/>
        <v>0.6</v>
      </c>
      <c r="J1729" s="306" t="s">
        <v>893</v>
      </c>
      <c r="K1729" s="306"/>
    </row>
    <row r="1730" spans="1:11" s="99" customFormat="1" ht="22.5" customHeight="1">
      <c r="A1730" s="230"/>
      <c r="B1730" s="232"/>
      <c r="C1730" s="38">
        <v>85195</v>
      </c>
      <c r="D1730" s="37"/>
      <c r="E1730" s="39"/>
      <c r="F1730" s="57" t="s">
        <v>894</v>
      </c>
      <c r="G1730" s="310">
        <f>SUM(G1731:G1734)</f>
        <v>190550</v>
      </c>
      <c r="H1730" s="310">
        <f>SUM(H1731:H1734)</f>
        <v>137444</v>
      </c>
      <c r="I1730" s="187">
        <f t="shared" si="63"/>
        <v>72.13014956704276</v>
      </c>
      <c r="J1730" s="308"/>
      <c r="K1730" s="308"/>
    </row>
    <row r="1731" spans="1:11" s="101" customFormat="1" ht="103.5" customHeight="1">
      <c r="A1731" s="230"/>
      <c r="B1731" s="232"/>
      <c r="C1731" s="335"/>
      <c r="D1731" s="303">
        <v>2560</v>
      </c>
      <c r="E1731" s="304"/>
      <c r="F1731" s="92" t="s">
        <v>863</v>
      </c>
      <c r="G1731" s="280">
        <v>146350</v>
      </c>
      <c r="H1731" s="280">
        <v>117500</v>
      </c>
      <c r="I1731" s="190">
        <f t="shared" si="63"/>
        <v>80.28698325930988</v>
      </c>
      <c r="J1731" s="323" t="s">
        <v>895</v>
      </c>
      <c r="K1731" s="323"/>
    </row>
    <row r="1732" spans="1:11" s="101" customFormat="1" ht="47.25" customHeight="1">
      <c r="A1732" s="230"/>
      <c r="B1732" s="232"/>
      <c r="C1732" s="336"/>
      <c r="D1732" s="303">
        <v>2820</v>
      </c>
      <c r="E1732" s="304"/>
      <c r="F1732" s="92" t="s">
        <v>239</v>
      </c>
      <c r="G1732" s="280">
        <v>30700</v>
      </c>
      <c r="H1732" s="280">
        <v>16350</v>
      </c>
      <c r="I1732" s="190">
        <f t="shared" si="63"/>
        <v>53.25732899022802</v>
      </c>
      <c r="J1732" s="306" t="s">
        <v>896</v>
      </c>
      <c r="K1732" s="306"/>
    </row>
    <row r="1733" spans="1:11" s="99" customFormat="1" ht="33" customHeight="1">
      <c r="A1733" s="230"/>
      <c r="B1733" s="232"/>
      <c r="C1733" s="336"/>
      <c r="D1733" s="303">
        <v>4210</v>
      </c>
      <c r="E1733" s="304"/>
      <c r="F1733" s="92" t="s">
        <v>27</v>
      </c>
      <c r="G1733" s="280">
        <v>3500</v>
      </c>
      <c r="H1733" s="280">
        <v>1210</v>
      </c>
      <c r="I1733" s="190">
        <f t="shared" si="63"/>
        <v>34.57142857142857</v>
      </c>
      <c r="J1733" s="337" t="s">
        <v>897</v>
      </c>
      <c r="K1733" s="337"/>
    </row>
    <row r="1734" spans="1:11" s="99" customFormat="1" ht="32.25" customHeight="1">
      <c r="A1734" s="230"/>
      <c r="B1734" s="232"/>
      <c r="C1734" s="338"/>
      <c r="D1734" s="303">
        <v>4300</v>
      </c>
      <c r="E1734" s="304"/>
      <c r="F1734" s="121" t="s">
        <v>34</v>
      </c>
      <c r="G1734" s="305">
        <v>10000</v>
      </c>
      <c r="H1734" s="305">
        <v>2384</v>
      </c>
      <c r="I1734" s="233">
        <f t="shared" si="63"/>
        <v>23.84</v>
      </c>
      <c r="J1734" s="306" t="s">
        <v>898</v>
      </c>
      <c r="K1734" s="306"/>
    </row>
    <row r="1735" spans="1:11" s="99" customFormat="1" ht="21" customHeight="1">
      <c r="A1735" s="184"/>
      <c r="B1735" s="264"/>
      <c r="C1735" s="38">
        <v>85301</v>
      </c>
      <c r="D1735" s="37"/>
      <c r="E1735" s="39"/>
      <c r="F1735" s="57" t="s">
        <v>50</v>
      </c>
      <c r="G1735" s="310">
        <f>SUM(G1736:G1736)</f>
        <v>150630</v>
      </c>
      <c r="H1735" s="310">
        <f>SUM(H1736:H1736)</f>
        <v>44568</v>
      </c>
      <c r="I1735" s="187">
        <f aca="true" t="shared" si="64" ref="I1735:I1747">H1735/G1735*100</f>
        <v>29.58773152758415</v>
      </c>
      <c r="J1735" s="308"/>
      <c r="K1735" s="308"/>
    </row>
    <row r="1736" spans="1:11" s="101" customFormat="1" ht="46.5" customHeight="1">
      <c r="A1736" s="230"/>
      <c r="B1736" s="232"/>
      <c r="C1736" s="336"/>
      <c r="D1736" s="303">
        <v>2830</v>
      </c>
      <c r="E1736" s="304"/>
      <c r="F1736" s="121" t="s">
        <v>899</v>
      </c>
      <c r="G1736" s="305">
        <v>150630</v>
      </c>
      <c r="H1736" s="122">
        <v>44568</v>
      </c>
      <c r="I1736" s="233">
        <f t="shared" si="64"/>
        <v>29.58773152758415</v>
      </c>
      <c r="J1736" s="327" t="s">
        <v>900</v>
      </c>
      <c r="K1736" s="327"/>
    </row>
    <row r="1737" spans="1:11" s="99" customFormat="1" ht="21" customHeight="1">
      <c r="A1737" s="230"/>
      <c r="B1737" s="232"/>
      <c r="C1737" s="38">
        <v>85395</v>
      </c>
      <c r="D1737" s="37"/>
      <c r="E1737" s="39"/>
      <c r="F1737" s="57" t="s">
        <v>901</v>
      </c>
      <c r="G1737" s="310">
        <f>SUM(G1738:G1739,G1746:G1747)</f>
        <v>61670</v>
      </c>
      <c r="H1737" s="310">
        <f>SUM(H1738:H1739,H1746:H1747)</f>
        <v>29885</v>
      </c>
      <c r="I1737" s="187">
        <f t="shared" si="64"/>
        <v>48.45954272742014</v>
      </c>
      <c r="J1737" s="308"/>
      <c r="K1737" s="308"/>
    </row>
    <row r="1738" spans="1:11" s="101" customFormat="1" ht="33" customHeight="1">
      <c r="A1738" s="239"/>
      <c r="B1738" s="238"/>
      <c r="C1738" s="339"/>
      <c r="D1738" s="340">
        <v>2630</v>
      </c>
      <c r="E1738" s="316"/>
      <c r="F1738" s="121" t="s">
        <v>871</v>
      </c>
      <c r="G1738" s="280">
        <v>2000</v>
      </c>
      <c r="H1738" s="280">
        <v>0</v>
      </c>
      <c r="I1738" s="189">
        <f t="shared" si="64"/>
        <v>0</v>
      </c>
      <c r="J1738" s="281" t="s">
        <v>902</v>
      </c>
      <c r="K1738" s="281"/>
    </row>
    <row r="1739" spans="1:11" s="101" customFormat="1" ht="33" customHeight="1">
      <c r="A1739" s="239"/>
      <c r="B1739" s="238"/>
      <c r="C1739" s="339"/>
      <c r="D1739" s="340">
        <v>2820</v>
      </c>
      <c r="E1739" s="316"/>
      <c r="F1739" s="92" t="s">
        <v>903</v>
      </c>
      <c r="G1739" s="280">
        <f>SUM(G1740:G1745)</f>
        <v>55170</v>
      </c>
      <c r="H1739" s="280">
        <f>SUM(H1740:H1745)</f>
        <v>29020</v>
      </c>
      <c r="I1739" s="189">
        <f t="shared" si="64"/>
        <v>52.601051295994196</v>
      </c>
      <c r="J1739" s="306" t="s">
        <v>904</v>
      </c>
      <c r="K1739" s="306"/>
    </row>
    <row r="1740" spans="1:11" s="101" customFormat="1" ht="21" customHeight="1">
      <c r="A1740" s="230"/>
      <c r="B1740" s="232"/>
      <c r="C1740" s="302"/>
      <c r="D1740" s="315"/>
      <c r="E1740" s="304"/>
      <c r="F1740" s="188" t="s">
        <v>905</v>
      </c>
      <c r="G1740" s="324">
        <v>2870</v>
      </c>
      <c r="H1740" s="317">
        <v>2870</v>
      </c>
      <c r="I1740" s="259">
        <f t="shared" si="64"/>
        <v>100</v>
      </c>
      <c r="J1740" s="341" t="s">
        <v>906</v>
      </c>
      <c r="K1740" s="341"/>
    </row>
    <row r="1741" spans="1:11" s="101" customFormat="1" ht="34.5" customHeight="1">
      <c r="A1741" s="230"/>
      <c r="B1741" s="232"/>
      <c r="C1741" s="302"/>
      <c r="D1741" s="342"/>
      <c r="E1741" s="304"/>
      <c r="F1741" s="239" t="s">
        <v>907</v>
      </c>
      <c r="G1741" s="328">
        <v>5000</v>
      </c>
      <c r="H1741" s="328">
        <v>5000</v>
      </c>
      <c r="I1741" s="329">
        <f t="shared" si="64"/>
        <v>100</v>
      </c>
      <c r="J1741" s="306" t="s">
        <v>908</v>
      </c>
      <c r="K1741" s="306"/>
    </row>
    <row r="1742" spans="1:11" s="101" customFormat="1" ht="21" customHeight="1">
      <c r="A1742" s="230"/>
      <c r="B1742" s="232"/>
      <c r="C1742" s="302"/>
      <c r="D1742" s="342"/>
      <c r="E1742" s="304"/>
      <c r="F1742" s="239" t="s">
        <v>909</v>
      </c>
      <c r="G1742" s="328">
        <v>4000</v>
      </c>
      <c r="H1742" s="328">
        <v>0</v>
      </c>
      <c r="I1742" s="329">
        <f t="shared" si="64"/>
        <v>0</v>
      </c>
      <c r="J1742" s="306" t="s">
        <v>910</v>
      </c>
      <c r="K1742" s="306"/>
    </row>
    <row r="1743" spans="1:11" s="101" customFormat="1" ht="30.75" customHeight="1">
      <c r="A1743" s="230"/>
      <c r="B1743" s="232"/>
      <c r="C1743" s="338"/>
      <c r="D1743" s="342"/>
      <c r="E1743" s="304"/>
      <c r="F1743" s="239" t="s">
        <v>911</v>
      </c>
      <c r="G1743" s="328">
        <v>10000</v>
      </c>
      <c r="H1743" s="328">
        <v>5000</v>
      </c>
      <c r="I1743" s="329">
        <f t="shared" si="64"/>
        <v>50</v>
      </c>
      <c r="J1743" s="306" t="s">
        <v>912</v>
      </c>
      <c r="K1743" s="306"/>
    </row>
    <row r="1744" spans="1:11" s="101" customFormat="1" ht="33" customHeight="1">
      <c r="A1744" s="230"/>
      <c r="B1744" s="232"/>
      <c r="C1744" s="302"/>
      <c r="D1744" s="342"/>
      <c r="E1744" s="304"/>
      <c r="F1744" s="239" t="s">
        <v>913</v>
      </c>
      <c r="G1744" s="328">
        <v>16000</v>
      </c>
      <c r="H1744" s="328">
        <v>8000</v>
      </c>
      <c r="I1744" s="329">
        <f t="shared" si="64"/>
        <v>50</v>
      </c>
      <c r="J1744" s="306" t="s">
        <v>914</v>
      </c>
      <c r="K1744" s="306"/>
    </row>
    <row r="1745" spans="1:11" s="101" customFormat="1" ht="30.75" customHeight="1">
      <c r="A1745" s="230"/>
      <c r="B1745" s="232"/>
      <c r="C1745" s="302"/>
      <c r="D1745" s="321"/>
      <c r="E1745" s="304"/>
      <c r="F1745" s="121" t="s">
        <v>915</v>
      </c>
      <c r="G1745" s="343">
        <v>17300</v>
      </c>
      <c r="H1745" s="305">
        <v>8150</v>
      </c>
      <c r="I1745" s="233">
        <f t="shared" si="64"/>
        <v>47.10982658959538</v>
      </c>
      <c r="J1745" s="327" t="s">
        <v>916</v>
      </c>
      <c r="K1745" s="327"/>
    </row>
    <row r="1746" spans="1:11" s="101" customFormat="1" ht="33" customHeight="1">
      <c r="A1746" s="230"/>
      <c r="B1746" s="232"/>
      <c r="C1746" s="302"/>
      <c r="D1746" s="321">
        <v>4210</v>
      </c>
      <c r="E1746" s="304"/>
      <c r="F1746" s="121" t="s">
        <v>27</v>
      </c>
      <c r="G1746" s="344">
        <v>1500</v>
      </c>
      <c r="H1746" s="280">
        <v>865</v>
      </c>
      <c r="I1746" s="190">
        <f t="shared" si="64"/>
        <v>57.666666666666664</v>
      </c>
      <c r="J1746" s="306" t="s">
        <v>917</v>
      </c>
      <c r="K1746" s="306"/>
    </row>
    <row r="1747" spans="1:11" s="101" customFormat="1" ht="21" customHeight="1">
      <c r="A1747" s="230"/>
      <c r="B1747" s="232"/>
      <c r="C1747" s="336"/>
      <c r="D1747" s="345">
        <v>4300</v>
      </c>
      <c r="E1747" s="304"/>
      <c r="F1747" s="92" t="s">
        <v>34</v>
      </c>
      <c r="G1747" s="280">
        <v>3000</v>
      </c>
      <c r="H1747" s="280">
        <v>0</v>
      </c>
      <c r="I1747" s="189">
        <f t="shared" si="64"/>
        <v>0</v>
      </c>
      <c r="J1747" s="281" t="s">
        <v>918</v>
      </c>
      <c r="K1747" s="281"/>
    </row>
    <row r="1748" spans="1:11" s="101" customFormat="1" ht="21" customHeight="1">
      <c r="A1748" s="172"/>
      <c r="B1748" s="74"/>
      <c r="C1748" s="346"/>
      <c r="D1748" s="321"/>
      <c r="E1748" s="330"/>
      <c r="F1748" s="121"/>
      <c r="G1748" s="305"/>
      <c r="H1748" s="347"/>
      <c r="I1748" s="189"/>
      <c r="J1748" s="348"/>
      <c r="K1748" s="348"/>
    </row>
    <row r="1749" spans="1:11" s="87" customFormat="1" ht="24" customHeight="1">
      <c r="A1749" s="80" t="s">
        <v>919</v>
      </c>
      <c r="B1749" s="80"/>
      <c r="C1749" s="111"/>
      <c r="D1749" s="80"/>
      <c r="E1749" s="112"/>
      <c r="F1749" s="80" t="s">
        <v>920</v>
      </c>
      <c r="G1749" s="113">
        <f>SUM(G1750:G1754)/2</f>
        <v>190000</v>
      </c>
      <c r="H1749" s="113">
        <f>SUM(H1750:H1754)/2</f>
        <v>132632</v>
      </c>
      <c r="I1749" s="228">
        <f aca="true" t="shared" si="65" ref="I1749:I1754">H1749/G1749*100</f>
        <v>69.80631578947369</v>
      </c>
      <c r="J1749" s="86"/>
      <c r="K1749" s="86"/>
    </row>
    <row r="1750" spans="1:11" s="91" customFormat="1" ht="24" customHeight="1">
      <c r="A1750" s="184"/>
      <c r="B1750" s="229"/>
      <c r="C1750" s="59">
        <v>75023</v>
      </c>
      <c r="D1750" s="58"/>
      <c r="E1750" s="60"/>
      <c r="F1750" s="57" t="s">
        <v>518</v>
      </c>
      <c r="G1750" s="88">
        <f>SUM(G1751:G1754)</f>
        <v>190000</v>
      </c>
      <c r="H1750" s="88">
        <f>SUM(H1751:H1754)</f>
        <v>132632</v>
      </c>
      <c r="I1750" s="187">
        <f t="shared" si="65"/>
        <v>69.80631578947369</v>
      </c>
      <c r="J1750" s="90"/>
      <c r="K1750" s="90"/>
    </row>
    <row r="1751" spans="1:11" s="99" customFormat="1" ht="21" customHeight="1">
      <c r="A1751" s="230"/>
      <c r="B1751" s="231"/>
      <c r="C1751" s="100"/>
      <c r="D1751" s="93">
        <v>4210</v>
      </c>
      <c r="E1751" s="95"/>
      <c r="F1751" s="92" t="s">
        <v>27</v>
      </c>
      <c r="G1751" s="96">
        <v>100000</v>
      </c>
      <c r="H1751" s="96">
        <v>99480</v>
      </c>
      <c r="I1751" s="189">
        <f t="shared" si="65"/>
        <v>99.48</v>
      </c>
      <c r="J1751" s="98" t="s">
        <v>921</v>
      </c>
      <c r="K1751" s="98"/>
    </row>
    <row r="1752" spans="1:11" s="101" customFormat="1" ht="21" customHeight="1">
      <c r="A1752" s="230"/>
      <c r="B1752" s="232"/>
      <c r="C1752" s="126"/>
      <c r="D1752" s="127">
        <v>4270</v>
      </c>
      <c r="E1752" s="95"/>
      <c r="F1752" s="121" t="s">
        <v>32</v>
      </c>
      <c r="G1752" s="122">
        <v>10000</v>
      </c>
      <c r="H1752" s="122">
        <v>5026</v>
      </c>
      <c r="I1752" s="233">
        <f t="shared" si="65"/>
        <v>50.260000000000005</v>
      </c>
      <c r="J1752" s="98" t="s">
        <v>922</v>
      </c>
      <c r="K1752" s="98"/>
    </row>
    <row r="1753" spans="1:11" s="101" customFormat="1" ht="33" customHeight="1">
      <c r="A1753" s="230"/>
      <c r="B1753" s="232"/>
      <c r="C1753" s="126"/>
      <c r="D1753" s="127">
        <v>4300</v>
      </c>
      <c r="E1753" s="95"/>
      <c r="F1753" s="92" t="s">
        <v>34</v>
      </c>
      <c r="G1753" s="96">
        <v>26400</v>
      </c>
      <c r="H1753" s="96">
        <v>23069</v>
      </c>
      <c r="I1753" s="190">
        <f t="shared" si="65"/>
        <v>87.38257575757575</v>
      </c>
      <c r="J1753" s="98" t="s">
        <v>923</v>
      </c>
      <c r="K1753" s="98"/>
    </row>
    <row r="1754" spans="1:11" s="101" customFormat="1" ht="21" customHeight="1">
      <c r="A1754" s="172"/>
      <c r="B1754" s="74"/>
      <c r="C1754" s="209"/>
      <c r="D1754" s="93">
        <v>6060</v>
      </c>
      <c r="E1754" s="95"/>
      <c r="F1754" s="92" t="s">
        <v>154</v>
      </c>
      <c r="G1754" s="96">
        <v>53600</v>
      </c>
      <c r="H1754" s="96">
        <v>5057</v>
      </c>
      <c r="I1754" s="190">
        <f t="shared" si="65"/>
        <v>9.434701492537313</v>
      </c>
      <c r="J1754" s="105" t="s">
        <v>924</v>
      </c>
      <c r="K1754" s="105"/>
    </row>
    <row r="1755" spans="1:11" s="101" customFormat="1" ht="18.75" customHeight="1">
      <c r="A1755" s="172"/>
      <c r="B1755" s="74"/>
      <c r="C1755" s="209"/>
      <c r="D1755" s="93"/>
      <c r="E1755" s="95"/>
      <c r="F1755" s="92"/>
      <c r="G1755" s="96"/>
      <c r="H1755" s="96"/>
      <c r="I1755" s="190"/>
      <c r="J1755" s="110"/>
      <c r="K1755" s="110"/>
    </row>
    <row r="1756" spans="1:11" s="87" customFormat="1" ht="22.5" customHeight="1">
      <c r="A1756" s="80" t="s">
        <v>925</v>
      </c>
      <c r="B1756" s="80"/>
      <c r="C1756" s="111"/>
      <c r="D1756" s="80"/>
      <c r="E1756" s="112"/>
      <c r="F1756" s="80" t="s">
        <v>926</v>
      </c>
      <c r="G1756" s="113">
        <f>SUM(G1757:G1773)/2</f>
        <v>38000</v>
      </c>
      <c r="H1756" s="113">
        <f>SUM(H1757:H1773)/2</f>
        <v>723</v>
      </c>
      <c r="I1756" s="228">
        <f>H1756/G1756*100</f>
        <v>1.9026315789473682</v>
      </c>
      <c r="J1756" s="86"/>
      <c r="K1756" s="86"/>
    </row>
    <row r="1757" spans="1:11" s="91" customFormat="1" ht="61.5" customHeight="1">
      <c r="A1757" s="184"/>
      <c r="B1757" s="229"/>
      <c r="C1757" s="59" t="s">
        <v>927</v>
      </c>
      <c r="D1757" s="58"/>
      <c r="E1757" s="60"/>
      <c r="F1757" s="57" t="s">
        <v>928</v>
      </c>
      <c r="G1757" s="88">
        <f>SUM(G1758)</f>
        <v>1000</v>
      </c>
      <c r="H1757" s="88">
        <f>SUM(H1758)</f>
        <v>0</v>
      </c>
      <c r="I1757" s="187">
        <f aca="true" t="shared" si="66" ref="I1757:I1773">H1757/G1757*100</f>
        <v>0</v>
      </c>
      <c r="J1757" s="90"/>
      <c r="K1757" s="90"/>
    </row>
    <row r="1758" spans="1:11" s="99" customFormat="1" ht="24" customHeight="1">
      <c r="A1758" s="230"/>
      <c r="B1758" s="231"/>
      <c r="C1758" s="100"/>
      <c r="D1758" s="93">
        <v>4210</v>
      </c>
      <c r="E1758" s="95"/>
      <c r="F1758" s="92" t="s">
        <v>27</v>
      </c>
      <c r="G1758" s="96">
        <v>1000</v>
      </c>
      <c r="H1758" s="96">
        <v>0</v>
      </c>
      <c r="I1758" s="189">
        <f t="shared" si="66"/>
        <v>0</v>
      </c>
      <c r="J1758" s="98" t="s">
        <v>929</v>
      </c>
      <c r="K1758" s="98"/>
    </row>
    <row r="1759" spans="1:11" s="99" customFormat="1" ht="22.5" customHeight="1">
      <c r="A1759" s="230"/>
      <c r="B1759" s="231"/>
      <c r="C1759" s="349" t="s">
        <v>930</v>
      </c>
      <c r="D1759" s="58"/>
      <c r="E1759" s="60"/>
      <c r="F1759" s="172" t="s">
        <v>931</v>
      </c>
      <c r="G1759" s="173">
        <f>SUM(G1760)</f>
        <v>5000</v>
      </c>
      <c r="H1759" s="173">
        <f>SUM(H1760)</f>
        <v>723</v>
      </c>
      <c r="I1759" s="263">
        <f t="shared" si="66"/>
        <v>14.46</v>
      </c>
      <c r="J1759" s="103"/>
      <c r="K1759" s="103"/>
    </row>
    <row r="1760" spans="1:11" s="99" customFormat="1" ht="24" customHeight="1">
      <c r="A1760" s="230"/>
      <c r="B1760" s="231"/>
      <c r="C1760" s="100"/>
      <c r="D1760" s="93">
        <v>2850</v>
      </c>
      <c r="E1760" s="95"/>
      <c r="F1760" s="92" t="s">
        <v>932</v>
      </c>
      <c r="G1760" s="96">
        <v>5000</v>
      </c>
      <c r="H1760" s="96">
        <v>723</v>
      </c>
      <c r="I1760" s="190">
        <f t="shared" si="66"/>
        <v>14.46</v>
      </c>
      <c r="J1760" s="98" t="s">
        <v>933</v>
      </c>
      <c r="K1760" s="98"/>
    </row>
    <row r="1761" spans="1:11" s="99" customFormat="1" ht="24" customHeight="1">
      <c r="A1761" s="230"/>
      <c r="B1761" s="231"/>
      <c r="C1761" s="59" t="s">
        <v>934</v>
      </c>
      <c r="D1761" s="58"/>
      <c r="E1761" s="60"/>
      <c r="F1761" s="57" t="s">
        <v>935</v>
      </c>
      <c r="G1761" s="88">
        <f>SUM(G1762:G1764)</f>
        <v>6500</v>
      </c>
      <c r="H1761" s="88">
        <f>SUM(H1762:H1764)</f>
        <v>0</v>
      </c>
      <c r="I1761" s="187">
        <f t="shared" si="66"/>
        <v>0</v>
      </c>
      <c r="J1761" s="103"/>
      <c r="K1761" s="103"/>
    </row>
    <row r="1762" spans="1:11" s="101" customFormat="1" ht="33.75" customHeight="1">
      <c r="A1762" s="239"/>
      <c r="B1762" s="251"/>
      <c r="C1762" s="134"/>
      <c r="D1762" s="93">
        <v>2820</v>
      </c>
      <c r="E1762" s="95"/>
      <c r="F1762" s="92" t="s">
        <v>239</v>
      </c>
      <c r="G1762" s="96">
        <v>500</v>
      </c>
      <c r="H1762" s="96">
        <v>0</v>
      </c>
      <c r="I1762" s="190">
        <f t="shared" si="66"/>
        <v>0</v>
      </c>
      <c r="J1762" s="98" t="s">
        <v>936</v>
      </c>
      <c r="K1762" s="98"/>
    </row>
    <row r="1763" spans="1:11" s="101" customFormat="1" ht="32.25" customHeight="1">
      <c r="A1763" s="230"/>
      <c r="B1763" s="231"/>
      <c r="C1763" s="129"/>
      <c r="D1763" s="93">
        <v>4210</v>
      </c>
      <c r="E1763" s="95"/>
      <c r="F1763" s="92" t="s">
        <v>27</v>
      </c>
      <c r="G1763" s="96">
        <v>3500</v>
      </c>
      <c r="H1763" s="96">
        <v>0</v>
      </c>
      <c r="I1763" s="190">
        <f t="shared" si="66"/>
        <v>0</v>
      </c>
      <c r="J1763" s="105" t="s">
        <v>937</v>
      </c>
      <c r="K1763" s="105"/>
    </row>
    <row r="1764" spans="1:11" s="99" customFormat="1" ht="21" customHeight="1">
      <c r="A1764" s="172"/>
      <c r="B1764" s="74"/>
      <c r="C1764" s="104"/>
      <c r="D1764" s="93">
        <v>4300</v>
      </c>
      <c r="E1764" s="95"/>
      <c r="F1764" s="92" t="s">
        <v>34</v>
      </c>
      <c r="G1764" s="96">
        <v>2500</v>
      </c>
      <c r="H1764" s="96">
        <v>0</v>
      </c>
      <c r="I1764" s="190">
        <f t="shared" si="66"/>
        <v>0</v>
      </c>
      <c r="J1764" s="98" t="s">
        <v>938</v>
      </c>
      <c r="K1764" s="98"/>
    </row>
    <row r="1765" spans="1:11" s="99" customFormat="1" ht="21" customHeight="1">
      <c r="A1765" s="184"/>
      <c r="B1765" s="229"/>
      <c r="C1765" s="59" t="s">
        <v>939</v>
      </c>
      <c r="D1765" s="58"/>
      <c r="E1765" s="60"/>
      <c r="F1765" s="57" t="s">
        <v>940</v>
      </c>
      <c r="G1765" s="88">
        <f>SUM(G1766)</f>
        <v>3000</v>
      </c>
      <c r="H1765" s="88">
        <f>SUM(H1766)</f>
        <v>0</v>
      </c>
      <c r="I1765" s="187">
        <f t="shared" si="66"/>
        <v>0</v>
      </c>
      <c r="J1765" s="103"/>
      <c r="K1765" s="103"/>
    </row>
    <row r="1766" spans="1:11" s="101" customFormat="1" ht="21" customHeight="1">
      <c r="A1766" s="230"/>
      <c r="B1766" s="231"/>
      <c r="C1766" s="130"/>
      <c r="D1766" s="93">
        <v>4300</v>
      </c>
      <c r="E1766" s="95"/>
      <c r="F1766" s="121" t="s">
        <v>34</v>
      </c>
      <c r="G1766" s="122">
        <v>3000</v>
      </c>
      <c r="H1766" s="122">
        <v>0</v>
      </c>
      <c r="I1766" s="233">
        <f t="shared" si="66"/>
        <v>0</v>
      </c>
      <c r="J1766" s="98" t="s">
        <v>941</v>
      </c>
      <c r="K1766" s="98"/>
    </row>
    <row r="1767" spans="1:11" s="99" customFormat="1" ht="21" customHeight="1">
      <c r="A1767" s="230"/>
      <c r="B1767" s="231"/>
      <c r="C1767" s="59" t="s">
        <v>942</v>
      </c>
      <c r="D1767" s="58"/>
      <c r="E1767" s="60"/>
      <c r="F1767" s="57" t="s">
        <v>943</v>
      </c>
      <c r="G1767" s="88">
        <f>SUM(G1768)</f>
        <v>3000</v>
      </c>
      <c r="H1767" s="88">
        <f>SUM(H1768)</f>
        <v>0</v>
      </c>
      <c r="I1767" s="187">
        <f t="shared" si="66"/>
        <v>0</v>
      </c>
      <c r="J1767" s="103"/>
      <c r="K1767" s="103"/>
    </row>
    <row r="1768" spans="1:11" s="99" customFormat="1" ht="21" customHeight="1">
      <c r="A1768" s="172"/>
      <c r="B1768" s="74"/>
      <c r="C1768" s="100"/>
      <c r="D1768" s="93">
        <v>4300</v>
      </c>
      <c r="E1768" s="95"/>
      <c r="F1768" s="92" t="s">
        <v>34</v>
      </c>
      <c r="G1768" s="96">
        <v>3000</v>
      </c>
      <c r="H1768" s="96">
        <v>0</v>
      </c>
      <c r="I1768" s="190">
        <f t="shared" si="66"/>
        <v>0</v>
      </c>
      <c r="J1768" s="98" t="s">
        <v>944</v>
      </c>
      <c r="K1768" s="98"/>
    </row>
    <row r="1769" spans="1:11" s="99" customFormat="1" ht="21" customHeight="1">
      <c r="A1769" s="184"/>
      <c r="B1769" s="229"/>
      <c r="C1769" s="59" t="s">
        <v>945</v>
      </c>
      <c r="D1769" s="58"/>
      <c r="E1769" s="60"/>
      <c r="F1769" s="57" t="s">
        <v>946</v>
      </c>
      <c r="G1769" s="88">
        <f>SUM(G1770)</f>
        <v>500</v>
      </c>
      <c r="H1769" s="88">
        <f>SUM(H1770)</f>
        <v>0</v>
      </c>
      <c r="I1769" s="187">
        <f t="shared" si="66"/>
        <v>0</v>
      </c>
      <c r="J1769" s="103"/>
      <c r="K1769" s="103"/>
    </row>
    <row r="1770" spans="1:11" s="99" customFormat="1" ht="21" customHeight="1">
      <c r="A1770" s="172"/>
      <c r="B1770" s="74"/>
      <c r="C1770" s="100"/>
      <c r="D1770" s="93">
        <v>4300</v>
      </c>
      <c r="E1770" s="95"/>
      <c r="F1770" s="92" t="s">
        <v>34</v>
      </c>
      <c r="G1770" s="96">
        <v>500</v>
      </c>
      <c r="H1770" s="96">
        <v>0</v>
      </c>
      <c r="I1770" s="190">
        <f t="shared" si="66"/>
        <v>0</v>
      </c>
      <c r="J1770" s="98" t="s">
        <v>947</v>
      </c>
      <c r="K1770" s="98"/>
    </row>
    <row r="1771" spans="1:11" s="99" customFormat="1" ht="21" customHeight="1">
      <c r="A1771" s="184"/>
      <c r="B1771" s="229"/>
      <c r="C1771" s="59">
        <v>90095</v>
      </c>
      <c r="D1771" s="58"/>
      <c r="E1771" s="60"/>
      <c r="F1771" s="57" t="s">
        <v>694</v>
      </c>
      <c r="G1771" s="88">
        <f>SUM(G1772:G1773)</f>
        <v>19000</v>
      </c>
      <c r="H1771" s="88">
        <f>SUM(H1772:H1773)</f>
        <v>0</v>
      </c>
      <c r="I1771" s="187">
        <f t="shared" si="66"/>
        <v>0</v>
      </c>
      <c r="J1771" s="103"/>
      <c r="K1771" s="103"/>
    </row>
    <row r="1772" spans="1:11" s="101" customFormat="1" ht="21" customHeight="1">
      <c r="A1772" s="230"/>
      <c r="B1772" s="231"/>
      <c r="C1772" s="129"/>
      <c r="D1772" s="93">
        <v>4210</v>
      </c>
      <c r="E1772" s="95"/>
      <c r="F1772" s="92" t="s">
        <v>27</v>
      </c>
      <c r="G1772" s="96">
        <v>500</v>
      </c>
      <c r="H1772" s="96">
        <v>0</v>
      </c>
      <c r="I1772" s="190">
        <f t="shared" si="66"/>
        <v>0</v>
      </c>
      <c r="J1772" s="98" t="s">
        <v>948</v>
      </c>
      <c r="K1772" s="98"/>
    </row>
    <row r="1773" spans="1:11" s="101" customFormat="1" ht="36.75" customHeight="1">
      <c r="A1773" s="172"/>
      <c r="B1773" s="74"/>
      <c r="C1773" s="104"/>
      <c r="D1773" s="93">
        <v>4300</v>
      </c>
      <c r="E1773" s="95"/>
      <c r="F1773" s="92" t="s">
        <v>34</v>
      </c>
      <c r="G1773" s="96">
        <v>18500</v>
      </c>
      <c r="H1773" s="96">
        <v>0</v>
      </c>
      <c r="I1773" s="190">
        <f t="shared" si="66"/>
        <v>0</v>
      </c>
      <c r="J1773" s="105" t="s">
        <v>949</v>
      </c>
      <c r="K1773" s="105"/>
    </row>
    <row r="1774" spans="1:11" s="119" customFormat="1" ht="21" customHeight="1">
      <c r="A1774" s="92"/>
      <c r="B1774" s="92"/>
      <c r="C1774" s="117"/>
      <c r="D1774" s="92"/>
      <c r="E1774" s="118"/>
      <c r="F1774" s="92"/>
      <c r="G1774" s="96"/>
      <c r="H1774" s="96"/>
      <c r="I1774" s="96"/>
      <c r="J1774" s="110"/>
      <c r="K1774" s="110"/>
    </row>
    <row r="1775" spans="1:11" s="87" customFormat="1" ht="22.5" customHeight="1">
      <c r="A1775" s="80" t="s">
        <v>950</v>
      </c>
      <c r="B1775" s="80"/>
      <c r="C1775" s="111"/>
      <c r="D1775" s="80"/>
      <c r="E1775" s="112"/>
      <c r="F1775" s="80" t="s">
        <v>951</v>
      </c>
      <c r="G1775" s="113">
        <f>SUM(G1776:G1796)/2</f>
        <v>2295793</v>
      </c>
      <c r="H1775" s="113">
        <f>SUM(H1776:H1796)/2</f>
        <v>1162781</v>
      </c>
      <c r="I1775" s="228">
        <f aca="true" t="shared" si="67" ref="I1775:I1796">H1775/G1775*100</f>
        <v>50.64833806880673</v>
      </c>
      <c r="J1775" s="86"/>
      <c r="K1775" s="86"/>
    </row>
    <row r="1776" spans="1:11" s="91" customFormat="1" ht="22.5" customHeight="1">
      <c r="A1776" s="184"/>
      <c r="B1776" s="184"/>
      <c r="C1776" s="185">
        <v>80123</v>
      </c>
      <c r="D1776" s="57"/>
      <c r="E1776" s="186"/>
      <c r="F1776" s="57" t="s">
        <v>536</v>
      </c>
      <c r="G1776" s="88">
        <f>SUM(G1777:G1780)</f>
        <v>646121</v>
      </c>
      <c r="H1776" s="88">
        <f>SUM(H1777:H1780)</f>
        <v>311427</v>
      </c>
      <c r="I1776" s="250">
        <f t="shared" si="67"/>
        <v>48.199485854816665</v>
      </c>
      <c r="J1776" s="90"/>
      <c r="K1776" s="90"/>
    </row>
    <row r="1777" spans="1:11" s="119" customFormat="1" ht="21" customHeight="1">
      <c r="A1777" s="188"/>
      <c r="B1777" s="188"/>
      <c r="C1777" s="117"/>
      <c r="D1777" s="92">
        <v>4010</v>
      </c>
      <c r="E1777" s="118"/>
      <c r="F1777" s="92" t="s">
        <v>78</v>
      </c>
      <c r="G1777" s="96">
        <v>513685</v>
      </c>
      <c r="H1777" s="96">
        <v>243414</v>
      </c>
      <c r="I1777" s="190">
        <f t="shared" si="67"/>
        <v>47.38584930453488</v>
      </c>
      <c r="J1777" s="140" t="s">
        <v>180</v>
      </c>
      <c r="K1777" s="140"/>
    </row>
    <row r="1778" spans="1:11" s="119" customFormat="1" ht="21" customHeight="1">
      <c r="A1778" s="188"/>
      <c r="B1778" s="188"/>
      <c r="C1778" s="117"/>
      <c r="D1778" s="92">
        <v>4110</v>
      </c>
      <c r="E1778" s="118"/>
      <c r="F1778" s="92" t="s">
        <v>25</v>
      </c>
      <c r="G1778" s="96">
        <v>87924</v>
      </c>
      <c r="H1778" s="96">
        <v>37812</v>
      </c>
      <c r="I1778" s="189">
        <f t="shared" si="67"/>
        <v>43.00532277876348</v>
      </c>
      <c r="J1778" s="140" t="s">
        <v>81</v>
      </c>
      <c r="K1778" s="140"/>
    </row>
    <row r="1779" spans="1:11" s="119" customFormat="1" ht="21" customHeight="1">
      <c r="A1779" s="188"/>
      <c r="B1779" s="188"/>
      <c r="C1779" s="117"/>
      <c r="D1779" s="92">
        <v>4120</v>
      </c>
      <c r="E1779" s="118"/>
      <c r="F1779" s="92" t="s">
        <v>26</v>
      </c>
      <c r="G1779" s="96">
        <v>11056</v>
      </c>
      <c r="H1779" s="96">
        <v>5109</v>
      </c>
      <c r="I1779" s="189">
        <f t="shared" si="67"/>
        <v>46.210202604920404</v>
      </c>
      <c r="J1779" s="140" t="s">
        <v>82</v>
      </c>
      <c r="K1779" s="140"/>
    </row>
    <row r="1780" spans="1:11" s="119" customFormat="1" ht="21" customHeight="1">
      <c r="A1780" s="188"/>
      <c r="B1780" s="188"/>
      <c r="C1780" s="117"/>
      <c r="D1780" s="92">
        <v>4440</v>
      </c>
      <c r="E1780" s="118"/>
      <c r="F1780" s="92" t="s">
        <v>41</v>
      </c>
      <c r="G1780" s="96">
        <v>33456</v>
      </c>
      <c r="H1780" s="96">
        <v>25092</v>
      </c>
      <c r="I1780" s="190">
        <f t="shared" si="67"/>
        <v>75</v>
      </c>
      <c r="J1780" s="140" t="s">
        <v>95</v>
      </c>
      <c r="K1780" s="140"/>
    </row>
    <row r="1781" spans="1:11" s="91" customFormat="1" ht="21.75" customHeight="1">
      <c r="A1781" s="184"/>
      <c r="B1781" s="229"/>
      <c r="C1781" s="59">
        <v>80130</v>
      </c>
      <c r="D1781" s="58"/>
      <c r="E1781" s="60"/>
      <c r="F1781" s="57" t="s">
        <v>158</v>
      </c>
      <c r="G1781" s="88">
        <f>SUM(G1782:G1794)</f>
        <v>1648272</v>
      </c>
      <c r="H1781" s="88">
        <f>SUM(H1782:H1794)</f>
        <v>851354</v>
      </c>
      <c r="I1781" s="250">
        <f t="shared" si="67"/>
        <v>51.65130512439694</v>
      </c>
      <c r="J1781" s="98"/>
      <c r="K1781" s="98"/>
    </row>
    <row r="1782" spans="1:11" s="119" customFormat="1" ht="21" customHeight="1">
      <c r="A1782" s="239"/>
      <c r="B1782" s="251"/>
      <c r="C1782" s="134"/>
      <c r="D1782" s="93">
        <v>3020</v>
      </c>
      <c r="E1782" s="95"/>
      <c r="F1782" s="92" t="s">
        <v>61</v>
      </c>
      <c r="G1782" s="96">
        <v>3500</v>
      </c>
      <c r="H1782" s="96">
        <v>0</v>
      </c>
      <c r="I1782" s="189">
        <f t="shared" si="67"/>
        <v>0</v>
      </c>
      <c r="J1782" s="140" t="s">
        <v>455</v>
      </c>
      <c r="K1782" s="140"/>
    </row>
    <row r="1783" spans="1:11" s="101" customFormat="1" ht="21" customHeight="1">
      <c r="A1783" s="230"/>
      <c r="B1783" s="232"/>
      <c r="C1783" s="130"/>
      <c r="D1783" s="127">
        <v>4010</v>
      </c>
      <c r="E1783" s="95"/>
      <c r="F1783" s="92" t="s">
        <v>78</v>
      </c>
      <c r="G1783" s="96">
        <v>1058224</v>
      </c>
      <c r="H1783" s="96">
        <v>469654</v>
      </c>
      <c r="I1783" s="189">
        <f t="shared" si="67"/>
        <v>44.381340812531185</v>
      </c>
      <c r="J1783" s="140" t="s">
        <v>180</v>
      </c>
      <c r="K1783" s="140"/>
    </row>
    <row r="1784" spans="1:11" s="101" customFormat="1" ht="21" customHeight="1">
      <c r="A1784" s="230"/>
      <c r="B1784" s="232"/>
      <c r="C1784" s="130"/>
      <c r="D1784" s="127">
        <v>4040</v>
      </c>
      <c r="E1784" s="95"/>
      <c r="F1784" s="92" t="s">
        <v>23</v>
      </c>
      <c r="G1784" s="96">
        <v>108957</v>
      </c>
      <c r="H1784" s="96">
        <v>108895</v>
      </c>
      <c r="I1784" s="189">
        <f t="shared" si="67"/>
        <v>99.94309681801077</v>
      </c>
      <c r="J1784" s="140" t="s">
        <v>181</v>
      </c>
      <c r="K1784" s="140"/>
    </row>
    <row r="1785" spans="1:11" s="101" customFormat="1" ht="21" customHeight="1">
      <c r="A1785" s="230"/>
      <c r="B1785" s="231"/>
      <c r="C1785" s="130"/>
      <c r="D1785" s="93">
        <v>4110</v>
      </c>
      <c r="E1785" s="95"/>
      <c r="F1785" s="92" t="s">
        <v>25</v>
      </c>
      <c r="G1785" s="96">
        <v>194010</v>
      </c>
      <c r="H1785" s="96">
        <v>103883</v>
      </c>
      <c r="I1785" s="189">
        <f t="shared" si="67"/>
        <v>53.545178083603936</v>
      </c>
      <c r="J1785" s="140" t="s">
        <v>81</v>
      </c>
      <c r="K1785" s="140"/>
    </row>
    <row r="1786" spans="1:11" s="99" customFormat="1" ht="21" customHeight="1">
      <c r="A1786" s="230"/>
      <c r="B1786" s="231"/>
      <c r="C1786" s="130"/>
      <c r="D1786" s="93">
        <v>4120</v>
      </c>
      <c r="E1786" s="95"/>
      <c r="F1786" s="92" t="s">
        <v>26</v>
      </c>
      <c r="G1786" s="96">
        <v>24397</v>
      </c>
      <c r="H1786" s="96">
        <v>14604</v>
      </c>
      <c r="I1786" s="189">
        <f t="shared" si="67"/>
        <v>59.85981883018404</v>
      </c>
      <c r="J1786" s="140" t="s">
        <v>82</v>
      </c>
      <c r="K1786" s="140"/>
    </row>
    <row r="1787" spans="1:11" s="99" customFormat="1" ht="21" customHeight="1">
      <c r="A1787" s="230"/>
      <c r="B1787" s="231"/>
      <c r="C1787" s="130"/>
      <c r="D1787" s="93">
        <v>4210</v>
      </c>
      <c r="E1787" s="95"/>
      <c r="F1787" s="92" t="s">
        <v>27</v>
      </c>
      <c r="G1787" s="96">
        <v>25669</v>
      </c>
      <c r="H1787" s="96">
        <v>13721</v>
      </c>
      <c r="I1787" s="189">
        <f t="shared" si="67"/>
        <v>53.4535821418832</v>
      </c>
      <c r="J1787" s="140" t="s">
        <v>952</v>
      </c>
      <c r="K1787" s="140"/>
    </row>
    <row r="1788" spans="1:11" s="99" customFormat="1" ht="21" customHeight="1">
      <c r="A1788" s="230"/>
      <c r="B1788" s="231"/>
      <c r="C1788" s="130"/>
      <c r="D1788" s="93">
        <v>4240</v>
      </c>
      <c r="E1788" s="95"/>
      <c r="F1788" s="92" t="s">
        <v>29</v>
      </c>
      <c r="G1788" s="96">
        <v>14635</v>
      </c>
      <c r="H1788" s="96">
        <v>4967</v>
      </c>
      <c r="I1788" s="189">
        <f t="shared" si="67"/>
        <v>33.939186880765284</v>
      </c>
      <c r="J1788" s="140" t="s">
        <v>953</v>
      </c>
      <c r="K1788" s="140"/>
    </row>
    <row r="1789" spans="1:11" s="99" customFormat="1" ht="21" customHeight="1">
      <c r="A1789" s="230"/>
      <c r="B1789" s="231"/>
      <c r="C1789" s="130"/>
      <c r="D1789" s="93">
        <v>4260</v>
      </c>
      <c r="E1789" s="95"/>
      <c r="F1789" s="92" t="s">
        <v>31</v>
      </c>
      <c r="G1789" s="96">
        <v>125000</v>
      </c>
      <c r="H1789" s="96">
        <v>77643</v>
      </c>
      <c r="I1789" s="189">
        <f t="shared" si="67"/>
        <v>62.1144</v>
      </c>
      <c r="J1789" s="141" t="s">
        <v>119</v>
      </c>
      <c r="K1789" s="141"/>
    </row>
    <row r="1790" spans="1:11" s="99" customFormat="1" ht="21" customHeight="1">
      <c r="A1790" s="230"/>
      <c r="B1790" s="231"/>
      <c r="C1790" s="130"/>
      <c r="D1790" s="93">
        <v>4270</v>
      </c>
      <c r="E1790" s="95"/>
      <c r="F1790" s="92" t="s">
        <v>32</v>
      </c>
      <c r="G1790" s="96">
        <v>10000</v>
      </c>
      <c r="H1790" s="96">
        <v>2164</v>
      </c>
      <c r="I1790" s="189">
        <f t="shared" si="67"/>
        <v>21.64</v>
      </c>
      <c r="J1790" s="140" t="s">
        <v>954</v>
      </c>
      <c r="K1790" s="140"/>
    </row>
    <row r="1791" spans="1:11" s="99" customFormat="1" ht="21" customHeight="1">
      <c r="A1791" s="230"/>
      <c r="B1791" s="231"/>
      <c r="C1791" s="130"/>
      <c r="D1791" s="93">
        <v>4300</v>
      </c>
      <c r="E1791" s="95"/>
      <c r="F1791" s="92" t="s">
        <v>34</v>
      </c>
      <c r="G1791" s="96">
        <v>19200</v>
      </c>
      <c r="H1791" s="96">
        <v>9610</v>
      </c>
      <c r="I1791" s="189">
        <f t="shared" si="67"/>
        <v>50.05208333333333</v>
      </c>
      <c r="J1791" s="140" t="s">
        <v>177</v>
      </c>
      <c r="K1791" s="140"/>
    </row>
    <row r="1792" spans="1:11" s="99" customFormat="1" ht="21" customHeight="1">
      <c r="A1792" s="230"/>
      <c r="B1792" s="231"/>
      <c r="C1792" s="130"/>
      <c r="D1792" s="93">
        <v>4410</v>
      </c>
      <c r="E1792" s="95"/>
      <c r="F1792" s="92" t="s">
        <v>36</v>
      </c>
      <c r="G1792" s="96">
        <v>2000</v>
      </c>
      <c r="H1792" s="96">
        <v>191</v>
      </c>
      <c r="I1792" s="189">
        <f t="shared" si="67"/>
        <v>9.55</v>
      </c>
      <c r="J1792" s="140" t="s">
        <v>90</v>
      </c>
      <c r="K1792" s="140"/>
    </row>
    <row r="1793" spans="1:11" s="99" customFormat="1" ht="21" customHeight="1">
      <c r="A1793" s="230"/>
      <c r="B1793" s="231"/>
      <c r="C1793" s="130"/>
      <c r="D1793" s="93">
        <v>4430</v>
      </c>
      <c r="E1793" s="95"/>
      <c r="F1793" s="92" t="s">
        <v>39</v>
      </c>
      <c r="G1793" s="96">
        <v>1240</v>
      </c>
      <c r="H1793" s="96">
        <v>186</v>
      </c>
      <c r="I1793" s="189">
        <f t="shared" si="67"/>
        <v>15</v>
      </c>
      <c r="J1793" s="140" t="s">
        <v>955</v>
      </c>
      <c r="K1793" s="140"/>
    </row>
    <row r="1794" spans="1:11" s="99" customFormat="1" ht="21" customHeight="1">
      <c r="A1794" s="230"/>
      <c r="B1794" s="231"/>
      <c r="C1794" s="104"/>
      <c r="D1794" s="93">
        <v>4440</v>
      </c>
      <c r="E1794" s="95"/>
      <c r="F1794" s="92" t="s">
        <v>41</v>
      </c>
      <c r="G1794" s="96">
        <v>61440</v>
      </c>
      <c r="H1794" s="96">
        <v>45836</v>
      </c>
      <c r="I1794" s="189">
        <f t="shared" si="67"/>
        <v>74.60286458333333</v>
      </c>
      <c r="J1794" s="140" t="s">
        <v>95</v>
      </c>
      <c r="K1794" s="140"/>
    </row>
    <row r="1795" spans="1:11" s="91" customFormat="1" ht="21" customHeight="1">
      <c r="A1795" s="184"/>
      <c r="B1795" s="229"/>
      <c r="C1795" s="59">
        <v>80146</v>
      </c>
      <c r="D1795" s="58"/>
      <c r="E1795" s="60"/>
      <c r="F1795" s="57" t="s">
        <v>47</v>
      </c>
      <c r="G1795" s="88">
        <f>SUM(G1796)</f>
        <v>1400</v>
      </c>
      <c r="H1795" s="88">
        <f>SUM(H1796)</f>
        <v>0</v>
      </c>
      <c r="I1795" s="187">
        <f t="shared" si="67"/>
        <v>0</v>
      </c>
      <c r="J1795" s="98"/>
      <c r="K1795" s="98"/>
    </row>
    <row r="1796" spans="1:11" s="119" customFormat="1" ht="21" customHeight="1">
      <c r="A1796" s="188"/>
      <c r="B1796" s="266"/>
      <c r="C1796" s="125"/>
      <c r="D1796" s="93">
        <v>4300</v>
      </c>
      <c r="E1796" s="95"/>
      <c r="F1796" s="92" t="s">
        <v>34</v>
      </c>
      <c r="G1796" s="96">
        <v>1400</v>
      </c>
      <c r="H1796" s="96">
        <v>0</v>
      </c>
      <c r="I1796" s="189">
        <f t="shared" si="67"/>
        <v>0</v>
      </c>
      <c r="J1796" s="105" t="s">
        <v>956</v>
      </c>
      <c r="K1796" s="105"/>
    </row>
    <row r="1797" spans="1:11" s="99" customFormat="1" ht="21" customHeight="1">
      <c r="A1797" s="230"/>
      <c r="B1797" s="231"/>
      <c r="C1797" s="104"/>
      <c r="D1797" s="93"/>
      <c r="E1797" s="95"/>
      <c r="F1797" s="92"/>
      <c r="G1797" s="96"/>
      <c r="H1797" s="96"/>
      <c r="I1797" s="189"/>
      <c r="J1797" s="162"/>
      <c r="K1797" s="162"/>
    </row>
    <row r="1798" spans="1:11" s="87" customFormat="1" ht="24" customHeight="1">
      <c r="A1798" s="80" t="s">
        <v>957</v>
      </c>
      <c r="B1798" s="80"/>
      <c r="C1798" s="111"/>
      <c r="D1798" s="80"/>
      <c r="E1798" s="112"/>
      <c r="F1798" s="80" t="s">
        <v>958</v>
      </c>
      <c r="G1798" s="113">
        <f>SUM(G1799:G1821)/2</f>
        <v>1526647</v>
      </c>
      <c r="H1798" s="113">
        <f>SUM(H1799:H1821)/2</f>
        <v>726157</v>
      </c>
      <c r="I1798" s="228">
        <f aca="true" t="shared" si="68" ref="I1798:I1821">H1798/G1798*100</f>
        <v>47.565481738738555</v>
      </c>
      <c r="J1798" s="86"/>
      <c r="K1798" s="86"/>
    </row>
    <row r="1799" spans="1:11" s="91" customFormat="1" ht="21.75" customHeight="1">
      <c r="A1799" s="184"/>
      <c r="B1799" s="184"/>
      <c r="C1799" s="185">
        <v>80123</v>
      </c>
      <c r="D1799" s="57"/>
      <c r="E1799" s="186"/>
      <c r="F1799" s="57" t="s">
        <v>536</v>
      </c>
      <c r="G1799" s="88">
        <f>SUM(G1800:G1804)</f>
        <v>79986</v>
      </c>
      <c r="H1799" s="88">
        <f>SUM(H1800:H1804)</f>
        <v>24340</v>
      </c>
      <c r="I1799" s="250">
        <f aca="true" t="shared" si="69" ref="I1799:I1804">H1799/G1799*100</f>
        <v>30.43032530692871</v>
      </c>
      <c r="J1799" s="90"/>
      <c r="K1799" s="90"/>
    </row>
    <row r="1800" spans="1:11" s="119" customFormat="1" ht="21" customHeight="1">
      <c r="A1800" s="188"/>
      <c r="B1800" s="188"/>
      <c r="C1800" s="117"/>
      <c r="D1800" s="92">
        <v>4010</v>
      </c>
      <c r="E1800" s="118"/>
      <c r="F1800" s="92" t="s">
        <v>78</v>
      </c>
      <c r="G1800" s="96">
        <v>62210</v>
      </c>
      <c r="H1800" s="96">
        <v>18043</v>
      </c>
      <c r="I1800" s="190">
        <f t="shared" si="69"/>
        <v>29.003375663076675</v>
      </c>
      <c r="J1800" s="140" t="s">
        <v>180</v>
      </c>
      <c r="K1800" s="140"/>
    </row>
    <row r="1801" spans="1:11" s="119" customFormat="1" ht="21" customHeight="1">
      <c r="A1801" s="188"/>
      <c r="B1801" s="188"/>
      <c r="C1801" s="117"/>
      <c r="D1801" s="92">
        <v>4040</v>
      </c>
      <c r="E1801" s="118"/>
      <c r="F1801" s="92" t="s">
        <v>23</v>
      </c>
      <c r="G1801" s="96">
        <v>1708</v>
      </c>
      <c r="H1801" s="96">
        <v>0</v>
      </c>
      <c r="I1801" s="190">
        <f t="shared" si="69"/>
        <v>0</v>
      </c>
      <c r="J1801" s="140" t="s">
        <v>181</v>
      </c>
      <c r="K1801" s="140"/>
    </row>
    <row r="1802" spans="1:11" s="119" customFormat="1" ht="21" customHeight="1">
      <c r="A1802" s="188"/>
      <c r="B1802" s="188"/>
      <c r="C1802" s="117"/>
      <c r="D1802" s="92">
        <v>4110</v>
      </c>
      <c r="E1802" s="118"/>
      <c r="F1802" s="92" t="s">
        <v>25</v>
      </c>
      <c r="G1802" s="96">
        <v>10674</v>
      </c>
      <c r="H1802" s="96">
        <v>2867</v>
      </c>
      <c r="I1802" s="190">
        <f t="shared" si="69"/>
        <v>26.859658984448192</v>
      </c>
      <c r="J1802" s="142" t="s">
        <v>81</v>
      </c>
      <c r="K1802" s="142"/>
    </row>
    <row r="1803" spans="1:11" s="119" customFormat="1" ht="21" customHeight="1">
      <c r="A1803" s="188"/>
      <c r="B1803" s="188"/>
      <c r="C1803" s="117"/>
      <c r="D1803" s="92">
        <v>4120</v>
      </c>
      <c r="E1803" s="118"/>
      <c r="F1803" s="92" t="s">
        <v>26</v>
      </c>
      <c r="G1803" s="96">
        <v>1342</v>
      </c>
      <c r="H1803" s="96">
        <v>391</v>
      </c>
      <c r="I1803" s="190">
        <f t="shared" si="69"/>
        <v>29.135618479880776</v>
      </c>
      <c r="J1803" s="140" t="s">
        <v>82</v>
      </c>
      <c r="K1803" s="140"/>
    </row>
    <row r="1804" spans="1:11" s="119" customFormat="1" ht="21" customHeight="1">
      <c r="A1804" s="188"/>
      <c r="B1804" s="188"/>
      <c r="C1804" s="117"/>
      <c r="D1804" s="92">
        <v>4440</v>
      </c>
      <c r="E1804" s="118"/>
      <c r="F1804" s="92" t="s">
        <v>41</v>
      </c>
      <c r="G1804" s="96">
        <v>4052</v>
      </c>
      <c r="H1804" s="96">
        <v>3039</v>
      </c>
      <c r="I1804" s="190">
        <f t="shared" si="69"/>
        <v>75</v>
      </c>
      <c r="J1804" s="140" t="s">
        <v>95</v>
      </c>
      <c r="K1804" s="140"/>
    </row>
    <row r="1805" spans="1:11" s="91" customFormat="1" ht="21" customHeight="1">
      <c r="A1805" s="184"/>
      <c r="B1805" s="229"/>
      <c r="C1805" s="59">
        <v>80130</v>
      </c>
      <c r="D1805" s="58"/>
      <c r="E1805" s="60"/>
      <c r="F1805" s="57" t="s">
        <v>158</v>
      </c>
      <c r="G1805" s="88">
        <f>SUM(G1806:G1819)</f>
        <v>1445261</v>
      </c>
      <c r="H1805" s="88">
        <f>SUM(H1806:H1819)</f>
        <v>701817</v>
      </c>
      <c r="I1805" s="250">
        <f t="shared" si="68"/>
        <v>48.55987949581425</v>
      </c>
      <c r="J1805" s="98"/>
      <c r="K1805" s="98"/>
    </row>
    <row r="1806" spans="1:11" s="119" customFormat="1" ht="21" customHeight="1">
      <c r="A1806" s="239"/>
      <c r="B1806" s="238"/>
      <c r="C1806" s="126"/>
      <c r="D1806" s="127">
        <v>3020</v>
      </c>
      <c r="E1806" s="95"/>
      <c r="F1806" s="92" t="s">
        <v>61</v>
      </c>
      <c r="G1806" s="96">
        <v>3468</v>
      </c>
      <c r="H1806" s="96">
        <v>0</v>
      </c>
      <c r="I1806" s="189">
        <f t="shared" si="68"/>
        <v>0</v>
      </c>
      <c r="J1806" s="140" t="s">
        <v>455</v>
      </c>
      <c r="K1806" s="140"/>
    </row>
    <row r="1807" spans="1:21" s="101" customFormat="1" ht="21" customHeight="1">
      <c r="A1807" s="230"/>
      <c r="B1807" s="231"/>
      <c r="C1807" s="130"/>
      <c r="D1807" s="93">
        <v>4010</v>
      </c>
      <c r="E1807" s="95"/>
      <c r="F1807" s="350" t="s">
        <v>78</v>
      </c>
      <c r="G1807" s="96">
        <v>905262</v>
      </c>
      <c r="H1807" s="96">
        <v>396077</v>
      </c>
      <c r="I1807" s="189">
        <f t="shared" si="68"/>
        <v>43.7527478232821</v>
      </c>
      <c r="J1807" s="140" t="s">
        <v>180</v>
      </c>
      <c r="K1807" s="140"/>
      <c r="L1807" s="351"/>
      <c r="M1807" s="351"/>
      <c r="N1807" s="351"/>
      <c r="O1807" s="351"/>
      <c r="P1807" s="351"/>
      <c r="Q1807" s="351"/>
      <c r="R1807" s="351"/>
      <c r="S1807" s="351"/>
      <c r="U1807" s="198"/>
    </row>
    <row r="1808" spans="1:21" s="101" customFormat="1" ht="21" customHeight="1">
      <c r="A1808" s="230"/>
      <c r="B1808" s="231"/>
      <c r="C1808" s="130"/>
      <c r="D1808" s="93">
        <v>4040</v>
      </c>
      <c r="E1808" s="95"/>
      <c r="F1808" s="92" t="s">
        <v>23</v>
      </c>
      <c r="G1808" s="96">
        <v>76027</v>
      </c>
      <c r="H1808" s="96">
        <v>74043</v>
      </c>
      <c r="I1808" s="189">
        <f t="shared" si="68"/>
        <v>97.39040077867074</v>
      </c>
      <c r="J1808" s="140" t="s">
        <v>181</v>
      </c>
      <c r="K1808" s="140"/>
      <c r="L1808" s="351"/>
      <c r="M1808" s="351"/>
      <c r="N1808" s="351"/>
      <c r="O1808" s="351"/>
      <c r="P1808" s="351"/>
      <c r="Q1808" s="351"/>
      <c r="R1808" s="351"/>
      <c r="S1808" s="351"/>
      <c r="U1808" s="198"/>
    </row>
    <row r="1809" spans="1:21" s="101" customFormat="1" ht="21" customHeight="1">
      <c r="A1809" s="230"/>
      <c r="B1809" s="231"/>
      <c r="C1809" s="130"/>
      <c r="D1809" s="93">
        <v>4110</v>
      </c>
      <c r="E1809" s="95"/>
      <c r="F1809" s="350" t="s">
        <v>25</v>
      </c>
      <c r="G1809" s="96">
        <v>164169</v>
      </c>
      <c r="H1809" s="96">
        <v>82991</v>
      </c>
      <c r="I1809" s="189">
        <f t="shared" si="68"/>
        <v>50.552174892945686</v>
      </c>
      <c r="J1809" s="140" t="s">
        <v>81</v>
      </c>
      <c r="K1809" s="140"/>
      <c r="L1809" s="351"/>
      <c r="M1809" s="351"/>
      <c r="N1809" s="351"/>
      <c r="O1809" s="351"/>
      <c r="P1809" s="351"/>
      <c r="Q1809" s="351"/>
      <c r="R1809" s="351"/>
      <c r="S1809" s="351"/>
      <c r="U1809" s="198"/>
    </row>
    <row r="1810" spans="1:21" s="101" customFormat="1" ht="21" customHeight="1">
      <c r="A1810" s="230"/>
      <c r="B1810" s="231"/>
      <c r="C1810" s="130"/>
      <c r="D1810" s="93">
        <v>4120</v>
      </c>
      <c r="E1810" s="95"/>
      <c r="F1810" s="350" t="s">
        <v>26</v>
      </c>
      <c r="G1810" s="96">
        <v>20644</v>
      </c>
      <c r="H1810" s="96">
        <v>11312</v>
      </c>
      <c r="I1810" s="189">
        <f t="shared" si="68"/>
        <v>54.79558225150165</v>
      </c>
      <c r="J1810" s="140" t="s">
        <v>82</v>
      </c>
      <c r="K1810" s="140"/>
      <c r="L1810" s="351"/>
      <c r="M1810" s="351"/>
      <c r="N1810" s="351"/>
      <c r="O1810" s="351"/>
      <c r="P1810" s="351"/>
      <c r="Q1810" s="351"/>
      <c r="R1810" s="351"/>
      <c r="S1810" s="351"/>
      <c r="U1810" s="198"/>
    </row>
    <row r="1811" spans="1:21" s="101" customFormat="1" ht="21" customHeight="1">
      <c r="A1811" s="230"/>
      <c r="B1811" s="231"/>
      <c r="C1811" s="130"/>
      <c r="D1811" s="93">
        <v>4210</v>
      </c>
      <c r="E1811" s="95"/>
      <c r="F1811" s="350" t="s">
        <v>27</v>
      </c>
      <c r="G1811" s="96">
        <v>15000</v>
      </c>
      <c r="H1811" s="120">
        <v>6150</v>
      </c>
      <c r="I1811" s="190">
        <f t="shared" si="68"/>
        <v>41</v>
      </c>
      <c r="J1811" s="140" t="s">
        <v>952</v>
      </c>
      <c r="K1811" s="140"/>
      <c r="L1811" s="351"/>
      <c r="M1811" s="351"/>
      <c r="N1811" s="351"/>
      <c r="O1811" s="351"/>
      <c r="P1811" s="351"/>
      <c r="Q1811" s="351"/>
      <c r="R1811" s="351"/>
      <c r="S1811" s="351"/>
      <c r="T1811" s="351"/>
      <c r="U1811" s="198"/>
    </row>
    <row r="1812" spans="1:21" s="101" customFormat="1" ht="21" customHeight="1">
      <c r="A1812" s="230"/>
      <c r="B1812" s="231"/>
      <c r="C1812" s="130"/>
      <c r="D1812" s="93">
        <v>4240</v>
      </c>
      <c r="E1812" s="95"/>
      <c r="F1812" s="350" t="s">
        <v>29</v>
      </c>
      <c r="G1812" s="96">
        <v>7208</v>
      </c>
      <c r="H1812" s="120">
        <v>587</v>
      </c>
      <c r="I1812" s="189">
        <f t="shared" si="68"/>
        <v>8.143729189789124</v>
      </c>
      <c r="J1812" s="140" t="s">
        <v>162</v>
      </c>
      <c r="K1812" s="140"/>
      <c r="L1812" s="351"/>
      <c r="M1812" s="351"/>
      <c r="N1812" s="351"/>
      <c r="O1812" s="351"/>
      <c r="P1812" s="351"/>
      <c r="Q1812" s="351"/>
      <c r="R1812" s="351"/>
      <c r="S1812" s="351"/>
      <c r="T1812" s="351"/>
      <c r="U1812" s="198"/>
    </row>
    <row r="1813" spans="1:21" s="101" customFormat="1" ht="21" customHeight="1">
      <c r="A1813" s="230"/>
      <c r="B1813" s="231"/>
      <c r="C1813" s="130"/>
      <c r="D1813" s="93">
        <v>4260</v>
      </c>
      <c r="E1813" s="95"/>
      <c r="F1813" s="350" t="s">
        <v>31</v>
      </c>
      <c r="G1813" s="96">
        <v>62000</v>
      </c>
      <c r="H1813" s="120">
        <v>39806</v>
      </c>
      <c r="I1813" s="189">
        <f t="shared" si="68"/>
        <v>64.20322580645161</v>
      </c>
      <c r="J1813" s="141" t="s">
        <v>87</v>
      </c>
      <c r="K1813" s="141"/>
      <c r="L1813" s="351"/>
      <c r="M1813" s="351"/>
      <c r="N1813" s="351"/>
      <c r="O1813" s="351"/>
      <c r="P1813" s="351"/>
      <c r="Q1813" s="351"/>
      <c r="R1813" s="351"/>
      <c r="S1813" s="351"/>
      <c r="T1813" s="351"/>
      <c r="U1813" s="198"/>
    </row>
    <row r="1814" spans="1:21" s="101" customFormat="1" ht="21" customHeight="1">
      <c r="A1814" s="230"/>
      <c r="B1814" s="231"/>
      <c r="C1814" s="130"/>
      <c r="D1814" s="93">
        <v>4270</v>
      </c>
      <c r="E1814" s="95"/>
      <c r="F1814" s="350" t="s">
        <v>32</v>
      </c>
      <c r="G1814" s="96">
        <v>14454</v>
      </c>
      <c r="H1814" s="120">
        <v>4784</v>
      </c>
      <c r="I1814" s="189">
        <f t="shared" si="68"/>
        <v>33.098104330981045</v>
      </c>
      <c r="J1814" s="140" t="s">
        <v>959</v>
      </c>
      <c r="K1814" s="140"/>
      <c r="L1814" s="351"/>
      <c r="M1814" s="351"/>
      <c r="N1814" s="351"/>
      <c r="O1814" s="351"/>
      <c r="P1814" s="351"/>
      <c r="Q1814" s="351"/>
      <c r="R1814" s="351"/>
      <c r="S1814" s="351"/>
      <c r="T1814" s="351"/>
      <c r="U1814" s="198"/>
    </row>
    <row r="1815" spans="1:21" s="101" customFormat="1" ht="33" customHeight="1">
      <c r="A1815" s="230"/>
      <c r="B1815" s="231"/>
      <c r="C1815" s="130"/>
      <c r="D1815" s="93">
        <v>4300</v>
      </c>
      <c r="E1815" s="95"/>
      <c r="F1815" s="350" t="s">
        <v>34</v>
      </c>
      <c r="G1815" s="96">
        <v>116000</v>
      </c>
      <c r="H1815" s="120">
        <v>41924</v>
      </c>
      <c r="I1815" s="189">
        <f t="shared" si="68"/>
        <v>36.14137931034483</v>
      </c>
      <c r="J1815" s="140" t="s">
        <v>960</v>
      </c>
      <c r="K1815" s="140"/>
      <c r="L1815" s="351"/>
      <c r="M1815" s="351"/>
      <c r="N1815" s="351"/>
      <c r="O1815" s="351"/>
      <c r="P1815" s="351"/>
      <c r="Q1815" s="351"/>
      <c r="R1815" s="351"/>
      <c r="S1815" s="351"/>
      <c r="T1815" s="351"/>
      <c r="U1815" s="198"/>
    </row>
    <row r="1816" spans="1:21" s="101" customFormat="1" ht="21" customHeight="1">
      <c r="A1816" s="230"/>
      <c r="B1816" s="231"/>
      <c r="C1816" s="130"/>
      <c r="D1816" s="93">
        <v>4410</v>
      </c>
      <c r="E1816" s="95"/>
      <c r="F1816" s="350" t="s">
        <v>71</v>
      </c>
      <c r="G1816" s="96">
        <v>2080</v>
      </c>
      <c r="H1816" s="120">
        <v>184</v>
      </c>
      <c r="I1816" s="189">
        <f t="shared" si="68"/>
        <v>8.846153846153847</v>
      </c>
      <c r="J1816" s="140" t="s">
        <v>90</v>
      </c>
      <c r="K1816" s="140"/>
      <c r="L1816" s="351"/>
      <c r="M1816" s="351"/>
      <c r="N1816" s="351"/>
      <c r="O1816" s="351"/>
      <c r="P1816" s="351"/>
      <c r="Q1816" s="351"/>
      <c r="R1816" s="351"/>
      <c r="S1816" s="351"/>
      <c r="T1816" s="351"/>
      <c r="U1816" s="198"/>
    </row>
    <row r="1817" spans="1:21" s="101" customFormat="1" ht="21" customHeight="1">
      <c r="A1817" s="230"/>
      <c r="B1817" s="231"/>
      <c r="C1817" s="130"/>
      <c r="D1817" s="93">
        <v>4430</v>
      </c>
      <c r="E1817" s="95"/>
      <c r="F1817" s="350" t="s">
        <v>39</v>
      </c>
      <c r="G1817" s="96">
        <v>2666</v>
      </c>
      <c r="H1817" s="120">
        <v>1476</v>
      </c>
      <c r="I1817" s="189">
        <f t="shared" si="68"/>
        <v>55.36384096024006</v>
      </c>
      <c r="J1817" s="140" t="s">
        <v>961</v>
      </c>
      <c r="K1817" s="140"/>
      <c r="L1817" s="351"/>
      <c r="M1817" s="351"/>
      <c r="N1817" s="351"/>
      <c r="O1817" s="351"/>
      <c r="P1817" s="351"/>
      <c r="Q1817" s="351"/>
      <c r="R1817" s="351"/>
      <c r="S1817" s="351"/>
      <c r="T1817" s="351"/>
      <c r="U1817" s="198"/>
    </row>
    <row r="1818" spans="1:21" s="101" customFormat="1" ht="21" customHeight="1">
      <c r="A1818" s="230"/>
      <c r="B1818" s="232"/>
      <c r="C1818" s="130"/>
      <c r="D1818" s="127">
        <v>4440</v>
      </c>
      <c r="E1818" s="95"/>
      <c r="F1818" s="350" t="s">
        <v>41</v>
      </c>
      <c r="G1818" s="96">
        <v>54527</v>
      </c>
      <c r="H1818" s="120">
        <v>40727</v>
      </c>
      <c r="I1818" s="189">
        <f t="shared" si="68"/>
        <v>74.69143726960955</v>
      </c>
      <c r="J1818" s="140" t="s">
        <v>95</v>
      </c>
      <c r="K1818" s="140"/>
      <c r="L1818" s="351"/>
      <c r="M1818" s="351"/>
      <c r="N1818" s="351"/>
      <c r="O1818" s="351"/>
      <c r="P1818" s="351"/>
      <c r="Q1818" s="351"/>
      <c r="R1818" s="351"/>
      <c r="S1818" s="351"/>
      <c r="U1818" s="198"/>
    </row>
    <row r="1819" spans="1:21" s="101" customFormat="1" ht="21" customHeight="1">
      <c r="A1819" s="230"/>
      <c r="B1819" s="232"/>
      <c r="C1819" s="130"/>
      <c r="D1819" s="127">
        <v>4480</v>
      </c>
      <c r="E1819" s="95"/>
      <c r="F1819" s="350" t="s">
        <v>43</v>
      </c>
      <c r="G1819" s="96">
        <v>1756</v>
      </c>
      <c r="H1819" s="120">
        <v>1756</v>
      </c>
      <c r="I1819" s="189">
        <f t="shared" si="68"/>
        <v>100</v>
      </c>
      <c r="J1819" s="140" t="s">
        <v>105</v>
      </c>
      <c r="K1819" s="140"/>
      <c r="L1819" s="351"/>
      <c r="M1819" s="351"/>
      <c r="N1819" s="351"/>
      <c r="O1819" s="351"/>
      <c r="P1819" s="351"/>
      <c r="Q1819" s="351"/>
      <c r="R1819" s="351"/>
      <c r="S1819" s="351"/>
      <c r="U1819" s="198"/>
    </row>
    <row r="1820" spans="1:11" s="91" customFormat="1" ht="21" customHeight="1">
      <c r="A1820" s="184"/>
      <c r="B1820" s="229"/>
      <c r="C1820" s="59">
        <v>80146</v>
      </c>
      <c r="D1820" s="58"/>
      <c r="E1820" s="60"/>
      <c r="F1820" s="57" t="s">
        <v>47</v>
      </c>
      <c r="G1820" s="88">
        <f>SUM(G1821)</f>
        <v>1400</v>
      </c>
      <c r="H1820" s="88">
        <f>SUM(H1821)</f>
        <v>0</v>
      </c>
      <c r="I1820" s="187">
        <f t="shared" si="68"/>
        <v>0</v>
      </c>
      <c r="J1820" s="98"/>
      <c r="K1820" s="98"/>
    </row>
    <row r="1821" spans="1:11" s="119" customFormat="1" ht="21" customHeight="1">
      <c r="A1821" s="188"/>
      <c r="B1821" s="266"/>
      <c r="C1821" s="125"/>
      <c r="D1821" s="93">
        <v>4300</v>
      </c>
      <c r="E1821" s="95"/>
      <c r="F1821" s="92" t="s">
        <v>34</v>
      </c>
      <c r="G1821" s="96">
        <v>1400</v>
      </c>
      <c r="H1821" s="96">
        <v>0</v>
      </c>
      <c r="I1821" s="189">
        <f t="shared" si="68"/>
        <v>0</v>
      </c>
      <c r="J1821" s="105" t="s">
        <v>956</v>
      </c>
      <c r="K1821" s="105"/>
    </row>
    <row r="1822" spans="1:11" s="91" customFormat="1" ht="21" customHeight="1">
      <c r="A1822" s="184"/>
      <c r="B1822" s="229"/>
      <c r="C1822" s="59"/>
      <c r="D1822" s="58"/>
      <c r="E1822" s="60"/>
      <c r="F1822" s="57"/>
      <c r="G1822" s="88"/>
      <c r="H1822" s="88"/>
      <c r="I1822" s="250"/>
      <c r="J1822" s="110"/>
      <c r="K1822" s="110"/>
    </row>
    <row r="1823" spans="1:11" s="352" customFormat="1" ht="21" customHeight="1">
      <c r="A1823" s="80" t="s">
        <v>962</v>
      </c>
      <c r="B1823" s="80"/>
      <c r="C1823" s="111"/>
      <c r="D1823" s="80"/>
      <c r="E1823" s="112"/>
      <c r="F1823" s="80" t="s">
        <v>963</v>
      </c>
      <c r="G1823" s="113">
        <f>SUM(G1824:G1851)/2</f>
        <v>1160405</v>
      </c>
      <c r="H1823" s="113">
        <f>SUM(H1824:H1851)/2</f>
        <v>586265</v>
      </c>
      <c r="I1823" s="114">
        <f aca="true" t="shared" si="70" ref="I1823:I1850">H1823/G1823*100</f>
        <v>50.522446904313576</v>
      </c>
      <c r="J1823" s="86"/>
      <c r="K1823" s="86"/>
    </row>
    <row r="1824" spans="1:11" s="91" customFormat="1" ht="21" customHeight="1">
      <c r="A1824" s="57"/>
      <c r="B1824" s="58"/>
      <c r="C1824" s="139">
        <v>80123</v>
      </c>
      <c r="D1824" s="58"/>
      <c r="E1824" s="60"/>
      <c r="F1824" s="57" t="s">
        <v>536</v>
      </c>
      <c r="G1824" s="88">
        <f>SUM(G1825:G1838)</f>
        <v>1025562</v>
      </c>
      <c r="H1824" s="88">
        <f>SUM(H1825:H1838)</f>
        <v>491365</v>
      </c>
      <c r="I1824" s="63">
        <f t="shared" si="70"/>
        <v>47.91177910257986</v>
      </c>
      <c r="J1824" s="115"/>
      <c r="K1824" s="115"/>
    </row>
    <row r="1825" spans="1:20" s="119" customFormat="1" ht="21" customHeight="1">
      <c r="A1825" s="174"/>
      <c r="B1825" s="93"/>
      <c r="C1825" s="129"/>
      <c r="D1825" s="174">
        <v>3020</v>
      </c>
      <c r="E1825" s="195"/>
      <c r="F1825" s="174" t="s">
        <v>61</v>
      </c>
      <c r="G1825" s="120">
        <v>4700</v>
      </c>
      <c r="H1825" s="120">
        <v>136</v>
      </c>
      <c r="I1825" s="116">
        <f t="shared" si="70"/>
        <v>2.893617021276596</v>
      </c>
      <c r="J1825" s="140" t="s">
        <v>964</v>
      </c>
      <c r="K1825" s="140"/>
      <c r="N1825" s="197"/>
      <c r="O1825" s="197"/>
      <c r="P1825" s="197"/>
      <c r="Q1825" s="197">
        <v>4803</v>
      </c>
      <c r="R1825" s="197"/>
      <c r="S1825" s="197"/>
      <c r="T1825" s="198">
        <f aca="true" t="shared" si="71" ref="T1825:T1837">SUM(D1825:S1825)</f>
        <v>12661.893617021276</v>
      </c>
    </row>
    <row r="1826" spans="1:20" s="119" customFormat="1" ht="21" customHeight="1">
      <c r="A1826" s="174"/>
      <c r="B1826" s="93"/>
      <c r="C1826" s="130"/>
      <c r="D1826" s="174">
        <v>3030</v>
      </c>
      <c r="E1826" s="195"/>
      <c r="F1826" s="174" t="s">
        <v>801</v>
      </c>
      <c r="G1826" s="120">
        <v>2400</v>
      </c>
      <c r="H1826" s="120">
        <v>0</v>
      </c>
      <c r="I1826" s="116">
        <f t="shared" si="70"/>
        <v>0</v>
      </c>
      <c r="J1826" s="140" t="s">
        <v>965</v>
      </c>
      <c r="K1826" s="140"/>
      <c r="N1826" s="197"/>
      <c r="O1826" s="197"/>
      <c r="P1826" s="197"/>
      <c r="Q1826" s="197"/>
      <c r="R1826" s="197"/>
      <c r="S1826" s="197"/>
      <c r="T1826" s="198"/>
    </row>
    <row r="1827" spans="1:20" s="119" customFormat="1" ht="21" customHeight="1">
      <c r="A1827" s="174"/>
      <c r="B1827" s="93"/>
      <c r="C1827" s="130"/>
      <c r="D1827" s="174">
        <v>4010</v>
      </c>
      <c r="E1827" s="195"/>
      <c r="F1827" s="120" t="s">
        <v>78</v>
      </c>
      <c r="G1827" s="120">
        <v>718754</v>
      </c>
      <c r="H1827" s="120">
        <v>339581</v>
      </c>
      <c r="I1827" s="116">
        <f t="shared" si="70"/>
        <v>47.24578924082509</v>
      </c>
      <c r="J1827" s="140" t="s">
        <v>966</v>
      </c>
      <c r="K1827" s="140"/>
      <c r="N1827" s="197"/>
      <c r="O1827" s="197"/>
      <c r="P1827" s="197"/>
      <c r="Q1827" s="197">
        <v>501650</v>
      </c>
      <c r="R1827" s="197"/>
      <c r="S1827" s="197"/>
      <c r="T1827" s="198">
        <f t="shared" si="71"/>
        <v>1564042.2457892408</v>
      </c>
    </row>
    <row r="1828" spans="1:20" s="119" customFormat="1" ht="21" customHeight="1">
      <c r="A1828" s="174"/>
      <c r="B1828" s="93"/>
      <c r="C1828" s="130"/>
      <c r="D1828" s="174">
        <v>4110</v>
      </c>
      <c r="E1828" s="195"/>
      <c r="F1828" s="120" t="s">
        <v>25</v>
      </c>
      <c r="G1828" s="120">
        <v>119312</v>
      </c>
      <c r="H1828" s="120">
        <v>59481</v>
      </c>
      <c r="I1828" s="97">
        <f t="shared" si="70"/>
        <v>49.85332573420947</v>
      </c>
      <c r="J1828" s="140" t="s">
        <v>81</v>
      </c>
      <c r="K1828" s="140"/>
      <c r="N1828" s="197"/>
      <c r="O1828" s="197"/>
      <c r="P1828" s="197"/>
      <c r="Q1828" s="197">
        <v>79363</v>
      </c>
      <c r="R1828" s="197"/>
      <c r="S1828" s="197"/>
      <c r="T1828" s="198">
        <f t="shared" si="71"/>
        <v>262315.8533257342</v>
      </c>
    </row>
    <row r="1829" spans="1:20" s="119" customFormat="1" ht="21" customHeight="1">
      <c r="A1829" s="174"/>
      <c r="B1829" s="93"/>
      <c r="C1829" s="130"/>
      <c r="D1829" s="174">
        <v>4120</v>
      </c>
      <c r="E1829" s="195"/>
      <c r="F1829" s="120" t="s">
        <v>26</v>
      </c>
      <c r="G1829" s="120">
        <v>14896</v>
      </c>
      <c r="H1829" s="120">
        <v>8099</v>
      </c>
      <c r="I1829" s="116">
        <f t="shared" si="70"/>
        <v>54.3703007518797</v>
      </c>
      <c r="J1829" s="140" t="s">
        <v>82</v>
      </c>
      <c r="K1829" s="140"/>
      <c r="N1829" s="197"/>
      <c r="O1829" s="197"/>
      <c r="P1829" s="197"/>
      <c r="Q1829" s="197">
        <v>9529</v>
      </c>
      <c r="R1829" s="197"/>
      <c r="S1829" s="197"/>
      <c r="T1829" s="198">
        <f t="shared" si="71"/>
        <v>36698.37030075188</v>
      </c>
    </row>
    <row r="1830" spans="1:20" s="119" customFormat="1" ht="34.5" customHeight="1">
      <c r="A1830" s="174"/>
      <c r="B1830" s="93"/>
      <c r="C1830" s="130"/>
      <c r="D1830" s="174">
        <v>4210</v>
      </c>
      <c r="E1830" s="195"/>
      <c r="F1830" s="174" t="s">
        <v>27</v>
      </c>
      <c r="G1830" s="120">
        <v>44000</v>
      </c>
      <c r="H1830" s="120">
        <v>19613</v>
      </c>
      <c r="I1830" s="97">
        <f t="shared" si="70"/>
        <v>44.574999999999996</v>
      </c>
      <c r="J1830" s="140" t="s">
        <v>967</v>
      </c>
      <c r="K1830" s="140"/>
      <c r="N1830" s="197"/>
      <c r="O1830" s="197"/>
      <c r="P1830" s="197"/>
      <c r="Q1830" s="197">
        <v>13860</v>
      </c>
      <c r="R1830" s="197"/>
      <c r="S1830" s="197"/>
      <c r="T1830" s="198">
        <f t="shared" si="71"/>
        <v>81727.575</v>
      </c>
    </row>
    <row r="1831" spans="1:20" s="119" customFormat="1" ht="21" customHeight="1">
      <c r="A1831" s="174"/>
      <c r="B1831" s="93"/>
      <c r="C1831" s="130"/>
      <c r="D1831" s="174">
        <v>4240</v>
      </c>
      <c r="E1831" s="195"/>
      <c r="F1831" s="174" t="s">
        <v>29</v>
      </c>
      <c r="G1831" s="120">
        <v>5200</v>
      </c>
      <c r="H1831" s="120">
        <v>1439</v>
      </c>
      <c r="I1831" s="97">
        <f t="shared" si="70"/>
        <v>27.673076923076923</v>
      </c>
      <c r="J1831" s="140" t="s">
        <v>968</v>
      </c>
      <c r="K1831" s="140"/>
      <c r="N1831" s="197"/>
      <c r="O1831" s="197"/>
      <c r="P1831" s="197"/>
      <c r="Q1831" s="197">
        <v>3168</v>
      </c>
      <c r="R1831" s="197"/>
      <c r="S1831" s="197"/>
      <c r="T1831" s="198">
        <f t="shared" si="71"/>
        <v>14074.673076923078</v>
      </c>
    </row>
    <row r="1832" spans="1:20" s="119" customFormat="1" ht="21" customHeight="1">
      <c r="A1832" s="174"/>
      <c r="B1832" s="93"/>
      <c r="C1832" s="130"/>
      <c r="D1832" s="174">
        <v>4260</v>
      </c>
      <c r="E1832" s="195"/>
      <c r="F1832" s="174" t="s">
        <v>31</v>
      </c>
      <c r="G1832" s="120">
        <v>14500</v>
      </c>
      <c r="H1832" s="120">
        <v>8191</v>
      </c>
      <c r="I1832" s="116">
        <f t="shared" si="70"/>
        <v>56.48965517241379</v>
      </c>
      <c r="J1832" s="140" t="s">
        <v>969</v>
      </c>
      <c r="K1832" s="140"/>
      <c r="N1832" s="197"/>
      <c r="O1832" s="197"/>
      <c r="P1832" s="197"/>
      <c r="Q1832" s="197">
        <v>6133</v>
      </c>
      <c r="R1832" s="197"/>
      <c r="S1832" s="197"/>
      <c r="T1832" s="198">
        <f t="shared" si="71"/>
        <v>33140.48965517241</v>
      </c>
    </row>
    <row r="1833" spans="1:20" s="119" customFormat="1" ht="21" customHeight="1">
      <c r="A1833" s="174"/>
      <c r="B1833" s="93"/>
      <c r="C1833" s="130"/>
      <c r="D1833" s="174">
        <v>4270</v>
      </c>
      <c r="E1833" s="195"/>
      <c r="F1833" s="174" t="s">
        <v>32</v>
      </c>
      <c r="G1833" s="120">
        <v>10000</v>
      </c>
      <c r="H1833" s="120">
        <v>8186</v>
      </c>
      <c r="I1833" s="116">
        <f t="shared" si="70"/>
        <v>81.86</v>
      </c>
      <c r="J1833" s="140" t="s">
        <v>970</v>
      </c>
      <c r="K1833" s="140"/>
      <c r="N1833" s="197"/>
      <c r="O1833" s="197"/>
      <c r="P1833" s="197"/>
      <c r="Q1833" s="197">
        <v>7230</v>
      </c>
      <c r="R1833" s="197"/>
      <c r="S1833" s="197"/>
      <c r="T1833" s="198">
        <f t="shared" si="71"/>
        <v>29767.86</v>
      </c>
    </row>
    <row r="1834" spans="1:20" s="119" customFormat="1" ht="34.5" customHeight="1">
      <c r="A1834" s="174"/>
      <c r="B1834" s="93"/>
      <c r="C1834" s="130"/>
      <c r="D1834" s="174">
        <v>4300</v>
      </c>
      <c r="E1834" s="195"/>
      <c r="F1834" s="174" t="s">
        <v>34</v>
      </c>
      <c r="G1834" s="120">
        <v>40800</v>
      </c>
      <c r="H1834" s="120">
        <v>12824</v>
      </c>
      <c r="I1834" s="116">
        <f t="shared" si="70"/>
        <v>31.43137254901961</v>
      </c>
      <c r="J1834" s="140" t="s">
        <v>971</v>
      </c>
      <c r="K1834" s="140"/>
      <c r="N1834" s="197"/>
      <c r="O1834" s="197"/>
      <c r="P1834" s="197"/>
      <c r="Q1834" s="197">
        <v>17873</v>
      </c>
      <c r="R1834" s="197"/>
      <c r="S1834" s="197"/>
      <c r="T1834" s="198">
        <f t="shared" si="71"/>
        <v>75828.43137254902</v>
      </c>
    </row>
    <row r="1835" spans="1:20" s="119" customFormat="1" ht="21" customHeight="1">
      <c r="A1835" s="174"/>
      <c r="B1835" s="93"/>
      <c r="C1835" s="104"/>
      <c r="D1835" s="174">
        <v>4410</v>
      </c>
      <c r="E1835" s="195"/>
      <c r="F1835" s="174" t="s">
        <v>71</v>
      </c>
      <c r="G1835" s="120">
        <v>3000</v>
      </c>
      <c r="H1835" s="120">
        <v>292</v>
      </c>
      <c r="I1835" s="97">
        <f t="shared" si="70"/>
        <v>9.733333333333333</v>
      </c>
      <c r="J1835" s="140" t="s">
        <v>972</v>
      </c>
      <c r="K1835" s="140"/>
      <c r="N1835" s="197"/>
      <c r="O1835" s="197"/>
      <c r="P1835" s="197"/>
      <c r="Q1835" s="197">
        <v>3526</v>
      </c>
      <c r="R1835" s="197"/>
      <c r="S1835" s="197"/>
      <c r="T1835" s="198">
        <f t="shared" si="71"/>
        <v>11237.733333333334</v>
      </c>
    </row>
    <row r="1836" spans="1:20" s="119" customFormat="1" ht="21" customHeight="1">
      <c r="A1836" s="174"/>
      <c r="B1836" s="93"/>
      <c r="C1836" s="130"/>
      <c r="D1836" s="353">
        <v>4430</v>
      </c>
      <c r="E1836" s="354"/>
      <c r="F1836" s="353" t="s">
        <v>39</v>
      </c>
      <c r="G1836" s="123">
        <v>3200</v>
      </c>
      <c r="H1836" s="123">
        <v>0</v>
      </c>
      <c r="I1836" s="124">
        <f t="shared" si="70"/>
        <v>0</v>
      </c>
      <c r="J1836" s="140" t="s">
        <v>973</v>
      </c>
      <c r="K1836" s="140"/>
      <c r="N1836" s="197"/>
      <c r="O1836" s="197"/>
      <c r="P1836" s="197"/>
      <c r="Q1836" s="197">
        <v>103</v>
      </c>
      <c r="R1836" s="197"/>
      <c r="S1836" s="197"/>
      <c r="T1836" s="198">
        <f t="shared" si="71"/>
        <v>7733</v>
      </c>
    </row>
    <row r="1837" spans="1:20" s="119" customFormat="1" ht="21" customHeight="1">
      <c r="A1837" s="174"/>
      <c r="B1837" s="95"/>
      <c r="C1837" s="130"/>
      <c r="D1837" s="243">
        <v>4440</v>
      </c>
      <c r="E1837" s="195"/>
      <c r="F1837" s="174" t="s">
        <v>41</v>
      </c>
      <c r="G1837" s="120">
        <v>44500</v>
      </c>
      <c r="H1837" s="120">
        <v>33375</v>
      </c>
      <c r="I1837" s="97">
        <f t="shared" si="70"/>
        <v>75</v>
      </c>
      <c r="J1837" s="140" t="s">
        <v>95</v>
      </c>
      <c r="K1837" s="140"/>
      <c r="N1837" s="197"/>
      <c r="O1837" s="197"/>
      <c r="P1837" s="197"/>
      <c r="Q1837" s="197">
        <v>11825</v>
      </c>
      <c r="R1837" s="197"/>
      <c r="S1837" s="197"/>
      <c r="T1837" s="198">
        <f t="shared" si="71"/>
        <v>94215</v>
      </c>
    </row>
    <row r="1838" spans="1:21" s="101" customFormat="1" ht="21" customHeight="1">
      <c r="A1838" s="230"/>
      <c r="B1838" s="232"/>
      <c r="C1838" s="130"/>
      <c r="D1838" s="127">
        <v>4480</v>
      </c>
      <c r="E1838" s="95"/>
      <c r="F1838" s="350" t="s">
        <v>43</v>
      </c>
      <c r="G1838" s="96">
        <v>300</v>
      </c>
      <c r="H1838" s="120">
        <v>148</v>
      </c>
      <c r="I1838" s="189">
        <f t="shared" si="70"/>
        <v>49.333333333333336</v>
      </c>
      <c r="J1838" s="140" t="s">
        <v>974</v>
      </c>
      <c r="K1838" s="140"/>
      <c r="L1838" s="351"/>
      <c r="M1838" s="351"/>
      <c r="N1838" s="351"/>
      <c r="O1838" s="351"/>
      <c r="P1838" s="351"/>
      <c r="Q1838" s="351"/>
      <c r="R1838" s="351"/>
      <c r="S1838" s="351"/>
      <c r="U1838" s="198"/>
    </row>
    <row r="1839" spans="1:11" s="91" customFormat="1" ht="21" customHeight="1">
      <c r="A1839" s="184"/>
      <c r="B1839" s="229"/>
      <c r="C1839" s="59">
        <v>80130</v>
      </c>
      <c r="D1839" s="58"/>
      <c r="E1839" s="60"/>
      <c r="F1839" s="57" t="s">
        <v>158</v>
      </c>
      <c r="G1839" s="88">
        <f>SUM(G1840:G1843)</f>
        <v>110375</v>
      </c>
      <c r="H1839" s="88">
        <f>SUM(H1840:H1843)</f>
        <v>82673</v>
      </c>
      <c r="I1839" s="187">
        <f t="shared" si="70"/>
        <v>74.90192525481314</v>
      </c>
      <c r="J1839" s="98"/>
      <c r="K1839" s="98"/>
    </row>
    <row r="1840" spans="1:21" s="101" customFormat="1" ht="21" customHeight="1">
      <c r="A1840" s="230"/>
      <c r="B1840" s="231"/>
      <c r="C1840" s="130"/>
      <c r="D1840" s="93">
        <v>4010</v>
      </c>
      <c r="E1840" s="95"/>
      <c r="F1840" s="350" t="s">
        <v>78</v>
      </c>
      <c r="G1840" s="96">
        <v>34371</v>
      </c>
      <c r="H1840" s="96">
        <v>16015</v>
      </c>
      <c r="I1840" s="190">
        <f t="shared" si="70"/>
        <v>46.594512816036776</v>
      </c>
      <c r="J1840" s="140" t="s">
        <v>180</v>
      </c>
      <c r="K1840" s="140"/>
      <c r="L1840" s="351"/>
      <c r="M1840" s="351"/>
      <c r="N1840" s="351"/>
      <c r="O1840" s="351"/>
      <c r="P1840" s="351"/>
      <c r="Q1840" s="351"/>
      <c r="R1840" s="351"/>
      <c r="S1840" s="351"/>
      <c r="U1840" s="198"/>
    </row>
    <row r="1841" spans="1:21" s="101" customFormat="1" ht="21" customHeight="1">
      <c r="A1841" s="230"/>
      <c r="B1841" s="231"/>
      <c r="C1841" s="130"/>
      <c r="D1841" s="93">
        <v>4040</v>
      </c>
      <c r="E1841" s="95"/>
      <c r="F1841" s="92" t="s">
        <v>23</v>
      </c>
      <c r="G1841" s="96">
        <v>57764</v>
      </c>
      <c r="H1841" s="96">
        <v>52648</v>
      </c>
      <c r="I1841" s="190">
        <f t="shared" si="70"/>
        <v>91.1432726265494</v>
      </c>
      <c r="J1841" s="142" t="s">
        <v>181</v>
      </c>
      <c r="K1841" s="142"/>
      <c r="L1841" s="351"/>
      <c r="M1841" s="351"/>
      <c r="N1841" s="351"/>
      <c r="O1841" s="351"/>
      <c r="P1841" s="351"/>
      <c r="Q1841" s="351"/>
      <c r="R1841" s="351"/>
      <c r="S1841" s="351"/>
      <c r="U1841" s="198"/>
    </row>
    <row r="1842" spans="1:21" s="101" customFormat="1" ht="21" customHeight="1">
      <c r="A1842" s="230"/>
      <c r="B1842" s="231"/>
      <c r="C1842" s="130"/>
      <c r="D1842" s="93">
        <v>4110</v>
      </c>
      <c r="E1842" s="95"/>
      <c r="F1842" s="350" t="s">
        <v>25</v>
      </c>
      <c r="G1842" s="96">
        <v>16107</v>
      </c>
      <c r="H1842" s="96">
        <v>12331</v>
      </c>
      <c r="I1842" s="190">
        <f t="shared" si="70"/>
        <v>76.55677655677655</v>
      </c>
      <c r="J1842" s="140" t="s">
        <v>81</v>
      </c>
      <c r="K1842" s="140"/>
      <c r="L1842" s="351"/>
      <c r="M1842" s="351"/>
      <c r="N1842" s="351"/>
      <c r="O1842" s="351"/>
      <c r="P1842" s="351"/>
      <c r="Q1842" s="351"/>
      <c r="R1842" s="351"/>
      <c r="S1842" s="351"/>
      <c r="U1842" s="198"/>
    </row>
    <row r="1843" spans="1:21" s="101" customFormat="1" ht="21" customHeight="1">
      <c r="A1843" s="230"/>
      <c r="B1843" s="231"/>
      <c r="C1843" s="130"/>
      <c r="D1843" s="93">
        <v>4120</v>
      </c>
      <c r="E1843" s="95"/>
      <c r="F1843" s="350" t="s">
        <v>26</v>
      </c>
      <c r="G1843" s="96">
        <v>2133</v>
      </c>
      <c r="H1843" s="96">
        <v>1679</v>
      </c>
      <c r="I1843" s="190">
        <f t="shared" si="70"/>
        <v>78.71542428504453</v>
      </c>
      <c r="J1843" s="140" t="s">
        <v>82</v>
      </c>
      <c r="K1843" s="140"/>
      <c r="L1843" s="351"/>
      <c r="M1843" s="351"/>
      <c r="N1843" s="351"/>
      <c r="O1843" s="351"/>
      <c r="P1843" s="351"/>
      <c r="Q1843" s="351"/>
      <c r="R1843" s="351"/>
      <c r="S1843" s="351"/>
      <c r="U1843" s="198"/>
    </row>
    <row r="1844" spans="1:11" s="91" customFormat="1" ht="22.5" customHeight="1">
      <c r="A1844" s="184"/>
      <c r="B1844" s="229"/>
      <c r="C1844" s="59">
        <v>80146</v>
      </c>
      <c r="D1844" s="58"/>
      <c r="E1844" s="60"/>
      <c r="F1844" s="57" t="s">
        <v>47</v>
      </c>
      <c r="G1844" s="88">
        <f>SUM(G1845:G1851)</f>
        <v>24468</v>
      </c>
      <c r="H1844" s="88">
        <f>SUM(H1845:H1851)</f>
        <v>12227</v>
      </c>
      <c r="I1844" s="250">
        <f t="shared" si="70"/>
        <v>49.97139120483897</v>
      </c>
      <c r="J1844" s="98"/>
      <c r="K1844" s="98"/>
    </row>
    <row r="1845" spans="1:21" s="101" customFormat="1" ht="21" customHeight="1">
      <c r="A1845" s="230"/>
      <c r="B1845" s="231"/>
      <c r="C1845" s="130"/>
      <c r="D1845" s="93">
        <v>4010</v>
      </c>
      <c r="E1845" s="95"/>
      <c r="F1845" s="350" t="s">
        <v>78</v>
      </c>
      <c r="G1845" s="96">
        <v>17087</v>
      </c>
      <c r="H1845" s="96">
        <v>8459</v>
      </c>
      <c r="I1845" s="189">
        <f>H1845/G1845*100</f>
        <v>49.505471996254464</v>
      </c>
      <c r="J1845" s="140" t="s">
        <v>180</v>
      </c>
      <c r="K1845" s="140"/>
      <c r="L1845" s="351"/>
      <c r="M1845" s="351"/>
      <c r="N1845" s="351"/>
      <c r="O1845" s="351"/>
      <c r="P1845" s="351"/>
      <c r="Q1845" s="351"/>
      <c r="R1845" s="351"/>
      <c r="S1845" s="351"/>
      <c r="U1845" s="198"/>
    </row>
    <row r="1846" spans="1:21" s="101" customFormat="1" ht="21" customHeight="1">
      <c r="A1846" s="230"/>
      <c r="B1846" s="231"/>
      <c r="C1846" s="130"/>
      <c r="D1846" s="93">
        <v>4040</v>
      </c>
      <c r="E1846" s="95"/>
      <c r="F1846" s="92" t="s">
        <v>23</v>
      </c>
      <c r="G1846" s="96">
        <v>1236</v>
      </c>
      <c r="H1846" s="96">
        <v>1236</v>
      </c>
      <c r="I1846" s="189">
        <f>H1846/G1846*100</f>
        <v>100</v>
      </c>
      <c r="J1846" s="140" t="s">
        <v>181</v>
      </c>
      <c r="K1846" s="140"/>
      <c r="L1846" s="351"/>
      <c r="M1846" s="351"/>
      <c r="N1846" s="351"/>
      <c r="O1846" s="351"/>
      <c r="P1846" s="351"/>
      <c r="Q1846" s="351"/>
      <c r="R1846" s="351"/>
      <c r="S1846" s="351"/>
      <c r="U1846" s="198"/>
    </row>
    <row r="1847" spans="1:21" s="101" customFormat="1" ht="21" customHeight="1">
      <c r="A1847" s="230"/>
      <c r="B1847" s="231"/>
      <c r="C1847" s="130"/>
      <c r="D1847" s="93">
        <v>4110</v>
      </c>
      <c r="E1847" s="95"/>
      <c r="F1847" s="350" t="s">
        <v>25</v>
      </c>
      <c r="G1847" s="96">
        <v>3060</v>
      </c>
      <c r="H1847" s="96">
        <v>1596</v>
      </c>
      <c r="I1847" s="189">
        <f>H1847/G1847*100</f>
        <v>52.156862745098046</v>
      </c>
      <c r="J1847" s="140" t="s">
        <v>81</v>
      </c>
      <c r="K1847" s="140"/>
      <c r="L1847" s="351"/>
      <c r="M1847" s="351"/>
      <c r="N1847" s="351"/>
      <c r="O1847" s="351"/>
      <c r="P1847" s="351"/>
      <c r="Q1847" s="351"/>
      <c r="R1847" s="351"/>
      <c r="S1847" s="351"/>
      <c r="U1847" s="198"/>
    </row>
    <row r="1848" spans="1:21" s="101" customFormat="1" ht="21" customHeight="1">
      <c r="A1848" s="230"/>
      <c r="B1848" s="231"/>
      <c r="C1848" s="130"/>
      <c r="D1848" s="93">
        <v>4120</v>
      </c>
      <c r="E1848" s="95"/>
      <c r="F1848" s="350" t="s">
        <v>26</v>
      </c>
      <c r="G1848" s="96">
        <v>385</v>
      </c>
      <c r="H1848" s="96">
        <v>217</v>
      </c>
      <c r="I1848" s="189">
        <f>H1848/G1848*100</f>
        <v>56.36363636363636</v>
      </c>
      <c r="J1848" s="140" t="s">
        <v>82</v>
      </c>
      <c r="K1848" s="140"/>
      <c r="L1848" s="351"/>
      <c r="M1848" s="351"/>
      <c r="N1848" s="351"/>
      <c r="O1848" s="351"/>
      <c r="P1848" s="351"/>
      <c r="Q1848" s="351"/>
      <c r="R1848" s="351"/>
      <c r="S1848" s="351"/>
      <c r="U1848" s="198"/>
    </row>
    <row r="1849" spans="1:20" s="119" customFormat="1" ht="21" customHeight="1">
      <c r="A1849" s="174"/>
      <c r="B1849" s="93"/>
      <c r="C1849" s="130"/>
      <c r="D1849" s="174">
        <v>4210</v>
      </c>
      <c r="E1849" s="195"/>
      <c r="F1849" s="174" t="s">
        <v>27</v>
      </c>
      <c r="G1849" s="120">
        <v>500</v>
      </c>
      <c r="H1849" s="120">
        <v>299</v>
      </c>
      <c r="I1849" s="97">
        <f>H1849/G1849*100</f>
        <v>59.8</v>
      </c>
      <c r="J1849" s="140" t="s">
        <v>975</v>
      </c>
      <c r="K1849" s="140"/>
      <c r="N1849" s="197"/>
      <c r="O1849" s="197"/>
      <c r="P1849" s="197"/>
      <c r="Q1849" s="197">
        <v>13860</v>
      </c>
      <c r="R1849" s="197"/>
      <c r="S1849" s="197"/>
      <c r="T1849" s="198">
        <f>SUM(D1849:S1849)</f>
        <v>18928.8</v>
      </c>
    </row>
    <row r="1850" spans="1:11" s="119" customFormat="1" ht="21" customHeight="1">
      <c r="A1850" s="188"/>
      <c r="B1850" s="266"/>
      <c r="C1850" s="125"/>
      <c r="D1850" s="93">
        <v>4300</v>
      </c>
      <c r="E1850" s="95"/>
      <c r="F1850" s="92" t="s">
        <v>34</v>
      </c>
      <c r="G1850" s="96">
        <v>1500</v>
      </c>
      <c r="H1850" s="96">
        <v>0</v>
      </c>
      <c r="I1850" s="190">
        <f t="shared" si="70"/>
        <v>0</v>
      </c>
      <c r="J1850" s="98" t="s">
        <v>956</v>
      </c>
      <c r="K1850" s="98"/>
    </row>
    <row r="1851" spans="1:20" s="119" customFormat="1" ht="21" customHeight="1">
      <c r="A1851" s="174"/>
      <c r="B1851" s="93"/>
      <c r="C1851" s="104"/>
      <c r="D1851" s="174">
        <v>4410</v>
      </c>
      <c r="E1851" s="195"/>
      <c r="F1851" s="174" t="s">
        <v>71</v>
      </c>
      <c r="G1851" s="120">
        <v>700</v>
      </c>
      <c r="H1851" s="120">
        <v>420</v>
      </c>
      <c r="I1851" s="97">
        <f>H1851/G1851*100</f>
        <v>60</v>
      </c>
      <c r="J1851" s="142"/>
      <c r="K1851" s="142"/>
      <c r="N1851" s="197"/>
      <c r="O1851" s="197"/>
      <c r="P1851" s="197"/>
      <c r="Q1851" s="197">
        <v>3526</v>
      </c>
      <c r="R1851" s="197"/>
      <c r="S1851" s="197"/>
      <c r="T1851" s="198">
        <f>SUM(D1851:S1851)</f>
        <v>9116</v>
      </c>
    </row>
    <row r="1852" spans="1:11" s="11" customFormat="1" ht="21" customHeight="1">
      <c r="A1852" s="106"/>
      <c r="B1852" s="106"/>
      <c r="C1852" s="107"/>
      <c r="D1852" s="106"/>
      <c r="E1852" s="108"/>
      <c r="F1852" s="106"/>
      <c r="G1852" s="109"/>
      <c r="H1852" s="109"/>
      <c r="I1852" s="109"/>
      <c r="J1852" s="355"/>
      <c r="K1852" s="355"/>
    </row>
    <row r="1853" spans="1:11" s="87" customFormat="1" ht="24" customHeight="1">
      <c r="A1853" s="80" t="s">
        <v>976</v>
      </c>
      <c r="B1853" s="80"/>
      <c r="C1853" s="111"/>
      <c r="D1853" s="80"/>
      <c r="E1853" s="112"/>
      <c r="F1853" s="80" t="s">
        <v>977</v>
      </c>
      <c r="G1853" s="113">
        <f>SUM(G1854:G1910)/2</f>
        <v>3248216</v>
      </c>
      <c r="H1853" s="113">
        <f>SUM(H1854:H1910)/2</f>
        <v>1626203</v>
      </c>
      <c r="I1853" s="228">
        <f>H1853/G1853*100</f>
        <v>50.06449694232157</v>
      </c>
      <c r="J1853" s="86"/>
      <c r="K1853" s="86"/>
    </row>
    <row r="1854" spans="1:11" s="91" customFormat="1" ht="21" customHeight="1">
      <c r="A1854" s="57" t="s">
        <v>978</v>
      </c>
      <c r="B1854" s="229"/>
      <c r="C1854" s="59">
        <v>80102</v>
      </c>
      <c r="D1854" s="58"/>
      <c r="E1854" s="60"/>
      <c r="F1854" s="57" t="s">
        <v>979</v>
      </c>
      <c r="G1854" s="88">
        <f>SUM(G1855:G1869)</f>
        <v>1486635</v>
      </c>
      <c r="H1854" s="88">
        <f>SUM(H1855:H1869)</f>
        <v>744332</v>
      </c>
      <c r="I1854" s="250">
        <f aca="true" t="shared" si="72" ref="I1854:I1910">H1854/G1854*100</f>
        <v>50.068241363885555</v>
      </c>
      <c r="J1854" s="115"/>
      <c r="K1854" s="115"/>
    </row>
    <row r="1855" spans="1:11" s="101" customFormat="1" ht="21" customHeight="1">
      <c r="A1855" s="188"/>
      <c r="B1855" s="231"/>
      <c r="C1855" s="129"/>
      <c r="D1855" s="93">
        <v>3020</v>
      </c>
      <c r="E1855" s="95"/>
      <c r="F1855" s="92" t="s">
        <v>61</v>
      </c>
      <c r="G1855" s="96">
        <v>3400</v>
      </c>
      <c r="H1855" s="96">
        <v>0</v>
      </c>
      <c r="I1855" s="189">
        <f t="shared" si="72"/>
        <v>0</v>
      </c>
      <c r="J1855" s="140" t="s">
        <v>980</v>
      </c>
      <c r="K1855" s="140"/>
    </row>
    <row r="1856" spans="1:11" s="101" customFormat="1" ht="21" customHeight="1">
      <c r="A1856" s="239"/>
      <c r="B1856" s="231"/>
      <c r="C1856" s="130"/>
      <c r="D1856" s="93">
        <v>4010</v>
      </c>
      <c r="E1856" s="95"/>
      <c r="F1856" s="92" t="s">
        <v>78</v>
      </c>
      <c r="G1856" s="96">
        <v>972746</v>
      </c>
      <c r="H1856" s="96">
        <v>458511</v>
      </c>
      <c r="I1856" s="189">
        <f t="shared" si="72"/>
        <v>47.135737386738164</v>
      </c>
      <c r="J1856" s="140" t="s">
        <v>180</v>
      </c>
      <c r="K1856" s="140"/>
    </row>
    <row r="1857" spans="1:11" s="99" customFormat="1" ht="21" customHeight="1">
      <c r="A1857" s="239"/>
      <c r="B1857" s="231"/>
      <c r="C1857" s="130"/>
      <c r="D1857" s="93">
        <v>4040</v>
      </c>
      <c r="E1857" s="95"/>
      <c r="F1857" s="92" t="s">
        <v>23</v>
      </c>
      <c r="G1857" s="96">
        <v>70194</v>
      </c>
      <c r="H1857" s="96">
        <v>67447</v>
      </c>
      <c r="I1857" s="189">
        <f t="shared" si="72"/>
        <v>96.08656010485227</v>
      </c>
      <c r="J1857" s="140" t="s">
        <v>981</v>
      </c>
      <c r="K1857" s="140"/>
    </row>
    <row r="1858" spans="1:11" s="99" customFormat="1" ht="21" customHeight="1">
      <c r="A1858" s="239"/>
      <c r="B1858" s="231"/>
      <c r="C1858" s="130"/>
      <c r="D1858" s="93">
        <v>4110</v>
      </c>
      <c r="E1858" s="95"/>
      <c r="F1858" s="92" t="s">
        <v>25</v>
      </c>
      <c r="G1858" s="96">
        <v>174171</v>
      </c>
      <c r="H1858" s="96">
        <v>83453</v>
      </c>
      <c r="I1858" s="189">
        <f t="shared" si="72"/>
        <v>47.91440595736374</v>
      </c>
      <c r="J1858" s="140" t="s">
        <v>25</v>
      </c>
      <c r="K1858" s="140"/>
    </row>
    <row r="1859" spans="1:11" s="99" customFormat="1" ht="21" customHeight="1">
      <c r="A1859" s="239"/>
      <c r="B1859" s="231"/>
      <c r="C1859" s="130"/>
      <c r="D1859" s="93">
        <v>4120</v>
      </c>
      <c r="E1859" s="95"/>
      <c r="F1859" s="92" t="s">
        <v>26</v>
      </c>
      <c r="G1859" s="96">
        <v>21902</v>
      </c>
      <c r="H1859" s="96">
        <v>11258</v>
      </c>
      <c r="I1859" s="190">
        <f t="shared" si="72"/>
        <v>51.401698475025114</v>
      </c>
      <c r="J1859" s="140" t="s">
        <v>188</v>
      </c>
      <c r="K1859" s="140"/>
    </row>
    <row r="1860" spans="1:11" s="99" customFormat="1" ht="21" customHeight="1">
      <c r="A1860" s="239"/>
      <c r="B1860" s="231"/>
      <c r="C1860" s="130"/>
      <c r="D1860" s="93">
        <v>4210</v>
      </c>
      <c r="E1860" s="95"/>
      <c r="F1860" s="121" t="s">
        <v>27</v>
      </c>
      <c r="G1860" s="122">
        <v>23200</v>
      </c>
      <c r="H1860" s="122">
        <v>6287</v>
      </c>
      <c r="I1860" s="356">
        <f t="shared" si="72"/>
        <v>27.099137931034484</v>
      </c>
      <c r="J1860" s="140" t="s">
        <v>982</v>
      </c>
      <c r="K1860" s="140"/>
    </row>
    <row r="1861" spans="1:11" s="99" customFormat="1" ht="21" customHeight="1">
      <c r="A1861" s="239"/>
      <c r="B1861" s="231"/>
      <c r="C1861" s="130"/>
      <c r="D1861" s="93">
        <v>4240</v>
      </c>
      <c r="E1861" s="95"/>
      <c r="F1861" s="92" t="s">
        <v>29</v>
      </c>
      <c r="G1861" s="96">
        <v>2400</v>
      </c>
      <c r="H1861" s="96">
        <v>15</v>
      </c>
      <c r="I1861" s="189">
        <f t="shared" si="72"/>
        <v>0.625</v>
      </c>
      <c r="J1861" s="140" t="s">
        <v>983</v>
      </c>
      <c r="K1861" s="140"/>
    </row>
    <row r="1862" spans="1:11" s="101" customFormat="1" ht="21" customHeight="1">
      <c r="A1862" s="239"/>
      <c r="B1862" s="231"/>
      <c r="C1862" s="130"/>
      <c r="D1862" s="93">
        <v>4260</v>
      </c>
      <c r="E1862" s="95"/>
      <c r="F1862" s="92" t="s">
        <v>31</v>
      </c>
      <c r="G1862" s="96">
        <v>69000</v>
      </c>
      <c r="H1862" s="96">
        <v>44186</v>
      </c>
      <c r="I1862" s="189">
        <f t="shared" si="72"/>
        <v>64.03768115942029</v>
      </c>
      <c r="J1862" s="140" t="s">
        <v>984</v>
      </c>
      <c r="K1862" s="140"/>
    </row>
    <row r="1863" spans="1:11" s="101" customFormat="1" ht="19.5" customHeight="1">
      <c r="A1863" s="239"/>
      <c r="B1863" s="231"/>
      <c r="C1863" s="130"/>
      <c r="D1863" s="93">
        <v>4270</v>
      </c>
      <c r="E1863" s="95"/>
      <c r="F1863" s="92" t="s">
        <v>985</v>
      </c>
      <c r="G1863" s="96">
        <v>10000</v>
      </c>
      <c r="H1863" s="96">
        <v>2199</v>
      </c>
      <c r="I1863" s="189">
        <f t="shared" si="72"/>
        <v>21.990000000000002</v>
      </c>
      <c r="J1863" s="140" t="s">
        <v>986</v>
      </c>
      <c r="K1863" s="140"/>
    </row>
    <row r="1864" spans="1:11" s="99" customFormat="1" ht="21" customHeight="1">
      <c r="A1864" s="239"/>
      <c r="B1864" s="231"/>
      <c r="C1864" s="130"/>
      <c r="D1864" s="93">
        <v>4280</v>
      </c>
      <c r="E1864" s="95"/>
      <c r="F1864" s="92" t="s">
        <v>987</v>
      </c>
      <c r="G1864" s="96">
        <v>800</v>
      </c>
      <c r="H1864" s="96">
        <v>0</v>
      </c>
      <c r="I1864" s="189">
        <f t="shared" si="72"/>
        <v>0</v>
      </c>
      <c r="J1864" s="140" t="s">
        <v>988</v>
      </c>
      <c r="K1864" s="140"/>
    </row>
    <row r="1865" spans="1:11" s="101" customFormat="1" ht="21" customHeight="1">
      <c r="A1865" s="239"/>
      <c r="B1865" s="231"/>
      <c r="C1865" s="130"/>
      <c r="D1865" s="93">
        <v>4300</v>
      </c>
      <c r="E1865" s="95"/>
      <c r="F1865" s="92" t="s">
        <v>34</v>
      </c>
      <c r="G1865" s="96">
        <v>75000</v>
      </c>
      <c r="H1865" s="96">
        <v>37567</v>
      </c>
      <c r="I1865" s="189">
        <f t="shared" si="72"/>
        <v>50.08933333333333</v>
      </c>
      <c r="J1865" s="140" t="s">
        <v>989</v>
      </c>
      <c r="K1865" s="140"/>
    </row>
    <row r="1866" spans="1:11" s="99" customFormat="1" ht="21" customHeight="1">
      <c r="A1866" s="239"/>
      <c r="B1866" s="232"/>
      <c r="C1866" s="130"/>
      <c r="D1866" s="127">
        <v>4410</v>
      </c>
      <c r="E1866" s="95"/>
      <c r="F1866" s="92" t="s">
        <v>36</v>
      </c>
      <c r="G1866" s="96">
        <v>2000</v>
      </c>
      <c r="H1866" s="96">
        <v>418</v>
      </c>
      <c r="I1866" s="190">
        <f t="shared" si="72"/>
        <v>20.9</v>
      </c>
      <c r="J1866" s="140" t="s">
        <v>990</v>
      </c>
      <c r="K1866" s="140"/>
    </row>
    <row r="1867" spans="1:11" s="101" customFormat="1" ht="21" customHeight="1">
      <c r="A1867" s="239"/>
      <c r="B1867" s="231"/>
      <c r="C1867" s="130"/>
      <c r="D1867" s="93">
        <v>4430</v>
      </c>
      <c r="E1867" s="95"/>
      <c r="F1867" s="92" t="s">
        <v>39</v>
      </c>
      <c r="G1867" s="96">
        <v>3939</v>
      </c>
      <c r="H1867" s="96">
        <v>1695</v>
      </c>
      <c r="I1867" s="189">
        <f t="shared" si="72"/>
        <v>43.031226199543035</v>
      </c>
      <c r="J1867" s="140" t="s">
        <v>991</v>
      </c>
      <c r="K1867" s="140"/>
    </row>
    <row r="1868" spans="1:11" s="101" customFormat="1" ht="21" customHeight="1">
      <c r="A1868" s="121"/>
      <c r="B1868" s="74"/>
      <c r="C1868" s="104"/>
      <c r="D1868" s="93">
        <v>4440</v>
      </c>
      <c r="E1868" s="95"/>
      <c r="F1868" s="92" t="s">
        <v>41</v>
      </c>
      <c r="G1868" s="96">
        <v>57697</v>
      </c>
      <c r="H1868" s="96">
        <v>31110</v>
      </c>
      <c r="I1868" s="189">
        <f t="shared" si="72"/>
        <v>53.919614538017576</v>
      </c>
      <c r="J1868" s="140" t="s">
        <v>992</v>
      </c>
      <c r="K1868" s="140"/>
    </row>
    <row r="1869" spans="1:11" s="101" customFormat="1" ht="21" customHeight="1">
      <c r="A1869" s="121"/>
      <c r="B1869" s="231"/>
      <c r="C1869" s="104"/>
      <c r="D1869" s="93">
        <v>4480</v>
      </c>
      <c r="E1869" s="95"/>
      <c r="F1869" s="92" t="s">
        <v>43</v>
      </c>
      <c r="G1869" s="96">
        <v>186</v>
      </c>
      <c r="H1869" s="96">
        <v>186</v>
      </c>
      <c r="I1869" s="189">
        <f t="shared" si="72"/>
        <v>100</v>
      </c>
      <c r="J1869" s="140" t="s">
        <v>993</v>
      </c>
      <c r="K1869" s="140"/>
    </row>
    <row r="1870" spans="1:11" s="99" customFormat="1" ht="21" customHeight="1">
      <c r="A1870" s="57" t="s">
        <v>994</v>
      </c>
      <c r="B1870" s="229"/>
      <c r="C1870" s="59">
        <v>80111</v>
      </c>
      <c r="D1870" s="58"/>
      <c r="E1870" s="60"/>
      <c r="F1870" s="57" t="s">
        <v>995</v>
      </c>
      <c r="G1870" s="88">
        <f>SUM(G1871:G1881)</f>
        <v>754315</v>
      </c>
      <c r="H1870" s="88">
        <f>SUM(H1871:H1881)</f>
        <v>374508</v>
      </c>
      <c r="I1870" s="250">
        <f>H1870/G1870*100</f>
        <v>49.648754167688566</v>
      </c>
      <c r="J1870" s="98"/>
      <c r="K1870" s="98"/>
    </row>
    <row r="1871" spans="1:11" s="101" customFormat="1" ht="21" customHeight="1">
      <c r="A1871" s="188"/>
      <c r="B1871" s="231"/>
      <c r="C1871" s="129"/>
      <c r="D1871" s="93">
        <v>3020</v>
      </c>
      <c r="E1871" s="95"/>
      <c r="F1871" s="92" t="s">
        <v>19</v>
      </c>
      <c r="G1871" s="96">
        <v>3000</v>
      </c>
      <c r="H1871" s="96">
        <v>0</v>
      </c>
      <c r="I1871" s="189">
        <f t="shared" si="72"/>
        <v>0</v>
      </c>
      <c r="J1871" s="140" t="s">
        <v>980</v>
      </c>
      <c r="K1871" s="140"/>
    </row>
    <row r="1872" spans="1:11" s="101" customFormat="1" ht="21" customHeight="1">
      <c r="A1872" s="239"/>
      <c r="B1872" s="231"/>
      <c r="C1872" s="130"/>
      <c r="D1872" s="93">
        <v>4010</v>
      </c>
      <c r="E1872" s="95"/>
      <c r="F1872" s="92" t="s">
        <v>78</v>
      </c>
      <c r="G1872" s="96">
        <v>535761</v>
      </c>
      <c r="H1872" s="96">
        <v>247663</v>
      </c>
      <c r="I1872" s="190">
        <f t="shared" si="72"/>
        <v>46.22639572495945</v>
      </c>
      <c r="J1872" s="140" t="s">
        <v>996</v>
      </c>
      <c r="K1872" s="140"/>
    </row>
    <row r="1873" spans="1:11" s="99" customFormat="1" ht="21" customHeight="1">
      <c r="A1873" s="239"/>
      <c r="B1873" s="231"/>
      <c r="C1873" s="130"/>
      <c r="D1873" s="93">
        <v>4040</v>
      </c>
      <c r="E1873" s="95"/>
      <c r="F1873" s="121" t="s">
        <v>23</v>
      </c>
      <c r="G1873" s="122">
        <v>48430</v>
      </c>
      <c r="H1873" s="122">
        <v>45151</v>
      </c>
      <c r="I1873" s="356">
        <f t="shared" si="72"/>
        <v>93.22940326244064</v>
      </c>
      <c r="J1873" s="140" t="s">
        <v>300</v>
      </c>
      <c r="K1873" s="140"/>
    </row>
    <row r="1874" spans="1:11" s="99" customFormat="1" ht="21" customHeight="1">
      <c r="A1874" s="239"/>
      <c r="B1874" s="231"/>
      <c r="C1874" s="130"/>
      <c r="D1874" s="93">
        <v>4110</v>
      </c>
      <c r="E1874" s="95"/>
      <c r="F1874" s="92" t="s">
        <v>25</v>
      </c>
      <c r="G1874" s="96">
        <v>97560</v>
      </c>
      <c r="H1874" s="96">
        <v>49118</v>
      </c>
      <c r="I1874" s="189">
        <f t="shared" si="72"/>
        <v>50.34645346453465</v>
      </c>
      <c r="J1874" s="140" t="s">
        <v>997</v>
      </c>
      <c r="K1874" s="140"/>
    </row>
    <row r="1875" spans="1:11" s="99" customFormat="1" ht="21" customHeight="1">
      <c r="A1875" s="239"/>
      <c r="B1875" s="231"/>
      <c r="C1875" s="130"/>
      <c r="D1875" s="93">
        <v>4120</v>
      </c>
      <c r="E1875" s="95"/>
      <c r="F1875" s="92" t="s">
        <v>26</v>
      </c>
      <c r="G1875" s="96">
        <v>12268</v>
      </c>
      <c r="H1875" s="96">
        <v>6299</v>
      </c>
      <c r="I1875" s="189">
        <f t="shared" si="72"/>
        <v>51.34496250407564</v>
      </c>
      <c r="J1875" s="140" t="s">
        <v>998</v>
      </c>
      <c r="K1875" s="140"/>
    </row>
    <row r="1876" spans="1:11" s="99" customFormat="1" ht="21.75" customHeight="1">
      <c r="A1876" s="239"/>
      <c r="B1876" s="231"/>
      <c r="C1876" s="130"/>
      <c r="D1876" s="93">
        <v>4210</v>
      </c>
      <c r="E1876" s="95"/>
      <c r="F1876" s="92" t="s">
        <v>27</v>
      </c>
      <c r="G1876" s="96">
        <v>14000</v>
      </c>
      <c r="H1876" s="96">
        <v>1871</v>
      </c>
      <c r="I1876" s="189">
        <f t="shared" si="72"/>
        <v>13.364285714285714</v>
      </c>
      <c r="J1876" s="140" t="s">
        <v>999</v>
      </c>
      <c r="K1876" s="140"/>
    </row>
    <row r="1877" spans="1:11" s="99" customFormat="1" ht="21" customHeight="1">
      <c r="A1877" s="239"/>
      <c r="B1877" s="231"/>
      <c r="C1877" s="130"/>
      <c r="D1877" s="93">
        <v>4240</v>
      </c>
      <c r="E1877" s="95"/>
      <c r="F1877" s="92" t="s">
        <v>29</v>
      </c>
      <c r="G1877" s="96">
        <v>3150</v>
      </c>
      <c r="H1877" s="96">
        <v>0</v>
      </c>
      <c r="I1877" s="189">
        <f t="shared" si="72"/>
        <v>0</v>
      </c>
      <c r="J1877" s="140" t="s">
        <v>1000</v>
      </c>
      <c r="K1877" s="140"/>
    </row>
    <row r="1878" spans="1:11" s="99" customFormat="1" ht="21" customHeight="1">
      <c r="A1878" s="239"/>
      <c r="B1878" s="231"/>
      <c r="C1878" s="130"/>
      <c r="D1878" s="93">
        <v>4280</v>
      </c>
      <c r="E1878" s="95"/>
      <c r="F1878" s="92" t="s">
        <v>987</v>
      </c>
      <c r="G1878" s="96">
        <v>800</v>
      </c>
      <c r="H1878" s="96">
        <v>0</v>
      </c>
      <c r="I1878" s="189">
        <f t="shared" si="72"/>
        <v>0</v>
      </c>
      <c r="J1878" s="140" t="s">
        <v>988</v>
      </c>
      <c r="K1878" s="140"/>
    </row>
    <row r="1879" spans="1:11" s="99" customFormat="1" ht="21" customHeight="1">
      <c r="A1879" s="239"/>
      <c r="B1879" s="231"/>
      <c r="C1879" s="130"/>
      <c r="D1879" s="93">
        <v>4300</v>
      </c>
      <c r="E1879" s="95"/>
      <c r="F1879" s="92" t="s">
        <v>34</v>
      </c>
      <c r="G1879" s="96">
        <v>3780</v>
      </c>
      <c r="H1879" s="96">
        <v>1062</v>
      </c>
      <c r="I1879" s="189">
        <f t="shared" si="72"/>
        <v>28.095238095238095</v>
      </c>
      <c r="J1879" s="140" t="s">
        <v>1001</v>
      </c>
      <c r="K1879" s="140"/>
    </row>
    <row r="1880" spans="1:11" s="99" customFormat="1" ht="21" customHeight="1">
      <c r="A1880" s="239"/>
      <c r="B1880" s="231"/>
      <c r="C1880" s="130"/>
      <c r="D1880" s="93">
        <v>4410</v>
      </c>
      <c r="E1880" s="95"/>
      <c r="F1880" s="92" t="s">
        <v>36</v>
      </c>
      <c r="G1880" s="96">
        <v>1000</v>
      </c>
      <c r="H1880" s="96">
        <v>304</v>
      </c>
      <c r="I1880" s="189">
        <f t="shared" si="72"/>
        <v>30.4</v>
      </c>
      <c r="J1880" s="140" t="s">
        <v>990</v>
      </c>
      <c r="K1880" s="140"/>
    </row>
    <row r="1881" spans="1:11" s="101" customFormat="1" ht="21" customHeight="1">
      <c r="A1881" s="121"/>
      <c r="B1881" s="74"/>
      <c r="C1881" s="104"/>
      <c r="D1881" s="93">
        <v>4440</v>
      </c>
      <c r="E1881" s="95"/>
      <c r="F1881" s="92" t="s">
        <v>41</v>
      </c>
      <c r="G1881" s="96">
        <v>34566</v>
      </c>
      <c r="H1881" s="96">
        <v>23040</v>
      </c>
      <c r="I1881" s="189">
        <f t="shared" si="72"/>
        <v>66.65509460163166</v>
      </c>
      <c r="J1881" s="142" t="s">
        <v>992</v>
      </c>
      <c r="K1881" s="142"/>
    </row>
    <row r="1882" spans="1:11" s="99" customFormat="1" ht="21" customHeight="1">
      <c r="A1882" s="172"/>
      <c r="B1882" s="231"/>
      <c r="C1882" s="139">
        <v>80113</v>
      </c>
      <c r="D1882" s="58"/>
      <c r="E1882" s="60"/>
      <c r="F1882" s="57" t="s">
        <v>265</v>
      </c>
      <c r="G1882" s="88">
        <f>SUM(G1883:G1884)</f>
        <v>6324</v>
      </c>
      <c r="H1882" s="88">
        <f>SUM(H1883:H1884)</f>
        <v>3835</v>
      </c>
      <c r="I1882" s="250">
        <f t="shared" si="72"/>
        <v>60.64199873497786</v>
      </c>
      <c r="J1882" s="242"/>
      <c r="K1882" s="242"/>
    </row>
    <row r="1883" spans="1:11" s="99" customFormat="1" ht="21" customHeight="1">
      <c r="A1883" s="239"/>
      <c r="B1883" s="231"/>
      <c r="C1883" s="130"/>
      <c r="D1883" s="93">
        <v>4110</v>
      </c>
      <c r="E1883" s="95"/>
      <c r="F1883" s="92" t="s">
        <v>25</v>
      </c>
      <c r="G1883" s="96">
        <v>648</v>
      </c>
      <c r="H1883" s="96">
        <v>540</v>
      </c>
      <c r="I1883" s="189">
        <f>H1883/G1883*100</f>
        <v>83.33333333333334</v>
      </c>
      <c r="J1883" s="140" t="s">
        <v>1002</v>
      </c>
      <c r="K1883" s="140"/>
    </row>
    <row r="1884" spans="1:11" s="101" customFormat="1" ht="21" customHeight="1">
      <c r="A1884" s="121"/>
      <c r="B1884" s="231"/>
      <c r="C1884" s="104"/>
      <c r="D1884" s="93">
        <v>4300</v>
      </c>
      <c r="E1884" s="95"/>
      <c r="F1884" s="92" t="s">
        <v>34</v>
      </c>
      <c r="G1884" s="96">
        <v>5676</v>
      </c>
      <c r="H1884" s="96">
        <v>3295</v>
      </c>
      <c r="I1884" s="190">
        <f t="shared" si="72"/>
        <v>58.05144467935166</v>
      </c>
      <c r="J1884" s="140" t="s">
        <v>1003</v>
      </c>
      <c r="K1884" s="140"/>
    </row>
    <row r="1885" spans="1:11" s="99" customFormat="1" ht="21" customHeight="1">
      <c r="A1885" s="57" t="s">
        <v>1004</v>
      </c>
      <c r="B1885" s="229"/>
      <c r="C1885" s="59">
        <v>80134</v>
      </c>
      <c r="D1885" s="58"/>
      <c r="E1885" s="60"/>
      <c r="F1885" s="57" t="s">
        <v>1005</v>
      </c>
      <c r="G1885" s="88">
        <f>SUM(G1886:G1896)</f>
        <v>819088</v>
      </c>
      <c r="H1885" s="88">
        <f>SUM(H1886:H1896)</f>
        <v>410220</v>
      </c>
      <c r="I1885" s="250">
        <f>H1885/G1885*100</f>
        <v>50.08253081475983</v>
      </c>
      <c r="J1885" s="98"/>
      <c r="K1885" s="98"/>
    </row>
    <row r="1886" spans="1:11" s="99" customFormat="1" ht="21" customHeight="1">
      <c r="A1886" s="188"/>
      <c r="B1886" s="231"/>
      <c r="C1886" s="94"/>
      <c r="D1886" s="93">
        <v>3020</v>
      </c>
      <c r="E1886" s="95"/>
      <c r="F1886" s="92" t="s">
        <v>19</v>
      </c>
      <c r="G1886" s="96">
        <v>300</v>
      </c>
      <c r="H1886" s="96">
        <v>0</v>
      </c>
      <c r="I1886" s="189">
        <f t="shared" si="72"/>
        <v>0</v>
      </c>
      <c r="J1886" s="140" t="s">
        <v>980</v>
      </c>
      <c r="K1886" s="140"/>
    </row>
    <row r="1887" spans="1:11" s="101" customFormat="1" ht="21" customHeight="1">
      <c r="A1887" s="239"/>
      <c r="B1887" s="231"/>
      <c r="C1887" s="100"/>
      <c r="D1887" s="93">
        <v>4010</v>
      </c>
      <c r="E1887" s="95"/>
      <c r="F1887" s="92" t="s">
        <v>78</v>
      </c>
      <c r="G1887" s="96">
        <v>567810</v>
      </c>
      <c r="H1887" s="96">
        <v>270879</v>
      </c>
      <c r="I1887" s="189">
        <f t="shared" si="72"/>
        <v>47.705922755851425</v>
      </c>
      <c r="J1887" s="140" t="s">
        <v>996</v>
      </c>
      <c r="K1887" s="140"/>
    </row>
    <row r="1888" spans="1:11" s="101" customFormat="1" ht="21" customHeight="1">
      <c r="A1888" s="239"/>
      <c r="B1888" s="231"/>
      <c r="C1888" s="100"/>
      <c r="D1888" s="93">
        <v>4040</v>
      </c>
      <c r="E1888" s="95"/>
      <c r="F1888" s="92" t="s">
        <v>23</v>
      </c>
      <c r="G1888" s="96">
        <v>41423</v>
      </c>
      <c r="H1888" s="96">
        <v>36586</v>
      </c>
      <c r="I1888" s="189">
        <f t="shared" si="72"/>
        <v>88.32291239166646</v>
      </c>
      <c r="J1888" s="140" t="s">
        <v>300</v>
      </c>
      <c r="K1888" s="140"/>
    </row>
    <row r="1889" spans="1:11" s="99" customFormat="1" ht="21" customHeight="1">
      <c r="A1889" s="239"/>
      <c r="B1889" s="231"/>
      <c r="C1889" s="100"/>
      <c r="D1889" s="93">
        <v>4110</v>
      </c>
      <c r="E1889" s="95"/>
      <c r="F1889" s="92" t="s">
        <v>25</v>
      </c>
      <c r="G1889" s="96">
        <v>101742</v>
      </c>
      <c r="H1889" s="96">
        <v>55018</v>
      </c>
      <c r="I1889" s="189">
        <f t="shared" si="72"/>
        <v>54.07599614711722</v>
      </c>
      <c r="J1889" s="140" t="s">
        <v>25</v>
      </c>
      <c r="K1889" s="140"/>
    </row>
    <row r="1890" spans="1:11" s="101" customFormat="1" ht="21" customHeight="1">
      <c r="A1890" s="239"/>
      <c r="B1890" s="231"/>
      <c r="C1890" s="100"/>
      <c r="D1890" s="93">
        <v>4120</v>
      </c>
      <c r="E1890" s="95"/>
      <c r="F1890" s="92" t="s">
        <v>26</v>
      </c>
      <c r="G1890" s="96">
        <v>12794</v>
      </c>
      <c r="H1890" s="96">
        <v>7493</v>
      </c>
      <c r="I1890" s="190">
        <f t="shared" si="72"/>
        <v>58.56651555416601</v>
      </c>
      <c r="J1890" s="140" t="s">
        <v>188</v>
      </c>
      <c r="K1890" s="140"/>
    </row>
    <row r="1891" spans="1:11" s="99" customFormat="1" ht="21" customHeight="1">
      <c r="A1891" s="239"/>
      <c r="B1891" s="231"/>
      <c r="C1891" s="100"/>
      <c r="D1891" s="93">
        <v>4210</v>
      </c>
      <c r="E1891" s="95"/>
      <c r="F1891" s="92" t="s">
        <v>27</v>
      </c>
      <c r="G1891" s="96">
        <v>3800</v>
      </c>
      <c r="H1891" s="96">
        <v>37</v>
      </c>
      <c r="I1891" s="189">
        <f t="shared" si="72"/>
        <v>0.9736842105263158</v>
      </c>
      <c r="J1891" s="140" t="s">
        <v>1006</v>
      </c>
      <c r="K1891" s="140"/>
    </row>
    <row r="1892" spans="1:11" s="101" customFormat="1" ht="21" customHeight="1">
      <c r="A1892" s="239"/>
      <c r="B1892" s="231"/>
      <c r="C1892" s="100"/>
      <c r="D1892" s="93">
        <v>4240</v>
      </c>
      <c r="E1892" s="95"/>
      <c r="F1892" s="92" t="s">
        <v>29</v>
      </c>
      <c r="G1892" s="96">
        <v>1450</v>
      </c>
      <c r="H1892" s="96">
        <v>0</v>
      </c>
      <c r="I1892" s="189">
        <f t="shared" si="72"/>
        <v>0</v>
      </c>
      <c r="J1892" s="140" t="s">
        <v>1007</v>
      </c>
      <c r="K1892" s="140"/>
    </row>
    <row r="1893" spans="1:11" s="101" customFormat="1" ht="21" customHeight="1">
      <c r="A1893" s="239"/>
      <c r="B1893" s="231"/>
      <c r="C1893" s="100"/>
      <c r="D1893" s="93">
        <v>4280</v>
      </c>
      <c r="E1893" s="95"/>
      <c r="F1893" s="92" t="s">
        <v>987</v>
      </c>
      <c r="G1893" s="96">
        <v>600</v>
      </c>
      <c r="H1893" s="96">
        <v>0</v>
      </c>
      <c r="I1893" s="189">
        <f t="shared" si="72"/>
        <v>0</v>
      </c>
      <c r="J1893" s="140" t="s">
        <v>988</v>
      </c>
      <c r="K1893" s="140"/>
    </row>
    <row r="1894" spans="1:11" s="101" customFormat="1" ht="21" customHeight="1">
      <c r="A1894" s="239"/>
      <c r="B1894" s="231"/>
      <c r="C1894" s="100"/>
      <c r="D1894" s="93">
        <v>4300</v>
      </c>
      <c r="E1894" s="95"/>
      <c r="F1894" s="92" t="s">
        <v>34</v>
      </c>
      <c r="G1894" s="96">
        <v>52134</v>
      </c>
      <c r="H1894" s="96">
        <v>19795</v>
      </c>
      <c r="I1894" s="189">
        <f t="shared" si="72"/>
        <v>37.96946330609583</v>
      </c>
      <c r="J1894" s="140" t="s">
        <v>1008</v>
      </c>
      <c r="K1894" s="140"/>
    </row>
    <row r="1895" spans="1:11" s="99" customFormat="1" ht="21" customHeight="1">
      <c r="A1895" s="239"/>
      <c r="B1895" s="231"/>
      <c r="C1895" s="100"/>
      <c r="D1895" s="93">
        <v>4410</v>
      </c>
      <c r="E1895" s="95"/>
      <c r="F1895" s="92" t="s">
        <v>36</v>
      </c>
      <c r="G1895" s="96">
        <v>1285</v>
      </c>
      <c r="H1895" s="96">
        <v>420</v>
      </c>
      <c r="I1895" s="189">
        <f t="shared" si="72"/>
        <v>32.68482490272373</v>
      </c>
      <c r="J1895" s="140" t="s">
        <v>990</v>
      </c>
      <c r="K1895" s="140"/>
    </row>
    <row r="1896" spans="1:11" s="99" customFormat="1" ht="21" customHeight="1">
      <c r="A1896" s="121"/>
      <c r="B1896" s="74"/>
      <c r="C1896" s="102"/>
      <c r="D1896" s="93">
        <v>4440</v>
      </c>
      <c r="E1896" s="95"/>
      <c r="F1896" s="92" t="s">
        <v>41</v>
      </c>
      <c r="G1896" s="96">
        <v>35750</v>
      </c>
      <c r="H1896" s="96">
        <v>19992</v>
      </c>
      <c r="I1896" s="189">
        <f t="shared" si="72"/>
        <v>55.92167832167833</v>
      </c>
      <c r="J1896" s="140" t="s">
        <v>1009</v>
      </c>
      <c r="K1896" s="140"/>
    </row>
    <row r="1897" spans="1:11" s="91" customFormat="1" ht="21" customHeight="1">
      <c r="A1897" s="184"/>
      <c r="B1897" s="229"/>
      <c r="C1897" s="59">
        <v>80146</v>
      </c>
      <c r="D1897" s="58"/>
      <c r="E1897" s="60"/>
      <c r="F1897" s="57" t="s">
        <v>47</v>
      </c>
      <c r="G1897" s="88">
        <f>SUM(G1898)</f>
        <v>4100</v>
      </c>
      <c r="H1897" s="88">
        <f>SUM(H1898)</f>
        <v>0</v>
      </c>
      <c r="I1897" s="187">
        <f t="shared" si="72"/>
        <v>0</v>
      </c>
      <c r="J1897" s="98"/>
      <c r="K1897" s="98"/>
    </row>
    <row r="1898" spans="1:11" s="119" customFormat="1" ht="21" customHeight="1">
      <c r="A1898" s="188"/>
      <c r="B1898" s="266"/>
      <c r="C1898" s="125"/>
      <c r="D1898" s="93">
        <v>4300</v>
      </c>
      <c r="E1898" s="95"/>
      <c r="F1898" s="92" t="s">
        <v>34</v>
      </c>
      <c r="G1898" s="96">
        <v>4100</v>
      </c>
      <c r="H1898" s="96">
        <v>0</v>
      </c>
      <c r="I1898" s="190">
        <f t="shared" si="72"/>
        <v>0</v>
      </c>
      <c r="J1898" s="98" t="s">
        <v>1010</v>
      </c>
      <c r="K1898" s="98"/>
    </row>
    <row r="1899" spans="1:11" s="99" customFormat="1" ht="21" customHeight="1">
      <c r="A1899" s="172"/>
      <c r="B1899" s="231"/>
      <c r="C1899" s="102">
        <v>80195</v>
      </c>
      <c r="D1899" s="58"/>
      <c r="E1899" s="60"/>
      <c r="F1899" s="172" t="s">
        <v>272</v>
      </c>
      <c r="G1899" s="173">
        <f>SUM(G1900:G1903)</f>
        <v>7330</v>
      </c>
      <c r="H1899" s="173">
        <f>SUM(H1900:H1903)</f>
        <v>7330</v>
      </c>
      <c r="I1899" s="250">
        <f t="shared" si="72"/>
        <v>100</v>
      </c>
      <c r="J1899" s="144"/>
      <c r="K1899" s="144"/>
    </row>
    <row r="1900" spans="1:11" s="101" customFormat="1" ht="21" customHeight="1">
      <c r="A1900" s="121"/>
      <c r="B1900" s="251"/>
      <c r="C1900" s="104"/>
      <c r="D1900" s="93">
        <v>4215</v>
      </c>
      <c r="E1900" s="95"/>
      <c r="F1900" s="92" t="s">
        <v>27</v>
      </c>
      <c r="G1900" s="122">
        <v>593</v>
      </c>
      <c r="H1900" s="122">
        <v>593</v>
      </c>
      <c r="I1900" s="189">
        <f t="shared" si="72"/>
        <v>100</v>
      </c>
      <c r="J1900" s="140" t="s">
        <v>1011</v>
      </c>
      <c r="K1900" s="140"/>
    </row>
    <row r="1901" spans="1:11" s="99" customFormat="1" ht="21" customHeight="1">
      <c r="A1901" s="121"/>
      <c r="B1901" s="231"/>
      <c r="C1901" s="102"/>
      <c r="D1901" s="93">
        <v>4305</v>
      </c>
      <c r="E1901" s="95"/>
      <c r="F1901" s="92" t="s">
        <v>34</v>
      </c>
      <c r="G1901" s="122">
        <v>3326</v>
      </c>
      <c r="H1901" s="122">
        <v>3326</v>
      </c>
      <c r="I1901" s="189">
        <f t="shared" si="72"/>
        <v>100</v>
      </c>
      <c r="J1901" s="140" t="s">
        <v>1012</v>
      </c>
      <c r="K1901" s="140"/>
    </row>
    <row r="1902" spans="1:11" s="99" customFormat="1" ht="21" customHeight="1">
      <c r="A1902" s="121"/>
      <c r="B1902" s="231"/>
      <c r="C1902" s="102"/>
      <c r="D1902" s="93">
        <v>4425</v>
      </c>
      <c r="E1902" s="95"/>
      <c r="F1902" s="121" t="s">
        <v>142</v>
      </c>
      <c r="G1902" s="122">
        <v>3262</v>
      </c>
      <c r="H1902" s="122">
        <v>3262</v>
      </c>
      <c r="I1902" s="189">
        <f t="shared" si="72"/>
        <v>100</v>
      </c>
      <c r="J1902" s="140" t="s">
        <v>1013</v>
      </c>
      <c r="K1902" s="140"/>
    </row>
    <row r="1903" spans="1:11" s="99" customFormat="1" ht="21" customHeight="1">
      <c r="A1903" s="121"/>
      <c r="B1903" s="231"/>
      <c r="C1903" s="102"/>
      <c r="D1903" s="93">
        <v>4435</v>
      </c>
      <c r="E1903" s="95"/>
      <c r="F1903" s="121" t="s">
        <v>39</v>
      </c>
      <c r="G1903" s="122">
        <v>149</v>
      </c>
      <c r="H1903" s="122">
        <v>149</v>
      </c>
      <c r="I1903" s="189">
        <f t="shared" si="72"/>
        <v>100</v>
      </c>
      <c r="J1903" s="140" t="s">
        <v>1014</v>
      </c>
      <c r="K1903" s="140"/>
    </row>
    <row r="1904" spans="1:11" s="99" customFormat="1" ht="21" customHeight="1">
      <c r="A1904" s="57" t="s">
        <v>978</v>
      </c>
      <c r="B1904" s="229"/>
      <c r="C1904" s="59">
        <v>85401</v>
      </c>
      <c r="D1904" s="58"/>
      <c r="E1904" s="60"/>
      <c r="F1904" s="172" t="s">
        <v>93</v>
      </c>
      <c r="G1904" s="173">
        <f>SUM(G1905:G1910)</f>
        <v>170424</v>
      </c>
      <c r="H1904" s="173">
        <f>SUM(H1905:H1910)</f>
        <v>85978</v>
      </c>
      <c r="I1904" s="282">
        <f>H1904/G1904*100</f>
        <v>50.449467211190914</v>
      </c>
      <c r="J1904" s="98"/>
      <c r="K1904" s="98"/>
    </row>
    <row r="1905" spans="1:11" s="99" customFormat="1" ht="21" customHeight="1">
      <c r="A1905" s="188"/>
      <c r="B1905" s="231"/>
      <c r="C1905" s="94"/>
      <c r="D1905" s="93">
        <v>4010</v>
      </c>
      <c r="E1905" s="95"/>
      <c r="F1905" s="92" t="s">
        <v>94</v>
      </c>
      <c r="G1905" s="96">
        <v>127881</v>
      </c>
      <c r="H1905" s="96">
        <v>60368</v>
      </c>
      <c r="I1905" s="190">
        <f t="shared" si="72"/>
        <v>47.206387188088925</v>
      </c>
      <c r="J1905" s="140" t="s">
        <v>996</v>
      </c>
      <c r="K1905" s="140"/>
    </row>
    <row r="1906" spans="1:11" s="101" customFormat="1" ht="21" customHeight="1">
      <c r="A1906" s="239"/>
      <c r="B1906" s="232"/>
      <c r="C1906" s="100"/>
      <c r="D1906" s="127">
        <v>4040</v>
      </c>
      <c r="E1906" s="95"/>
      <c r="F1906" s="92" t="s">
        <v>23</v>
      </c>
      <c r="G1906" s="96">
        <v>8509</v>
      </c>
      <c r="H1906" s="96">
        <v>8355</v>
      </c>
      <c r="I1906" s="190">
        <f t="shared" si="72"/>
        <v>98.19015160418381</v>
      </c>
      <c r="J1906" s="140" t="s">
        <v>181</v>
      </c>
      <c r="K1906" s="140"/>
    </row>
    <row r="1907" spans="1:11" s="99" customFormat="1" ht="21" customHeight="1">
      <c r="A1907" s="239"/>
      <c r="B1907" s="231"/>
      <c r="C1907" s="100"/>
      <c r="D1907" s="93">
        <v>4110</v>
      </c>
      <c r="E1907" s="95"/>
      <c r="F1907" s="121" t="s">
        <v>25</v>
      </c>
      <c r="G1907" s="122">
        <v>22777</v>
      </c>
      <c r="H1907" s="122">
        <v>10985</v>
      </c>
      <c r="I1907" s="356">
        <f t="shared" si="72"/>
        <v>48.22847609430566</v>
      </c>
      <c r="J1907" s="140" t="s">
        <v>25</v>
      </c>
      <c r="K1907" s="140"/>
    </row>
    <row r="1908" spans="1:11" s="101" customFormat="1" ht="21" customHeight="1">
      <c r="A1908" s="239"/>
      <c r="B1908" s="231"/>
      <c r="C1908" s="100"/>
      <c r="D1908" s="93">
        <v>4120</v>
      </c>
      <c r="E1908" s="95"/>
      <c r="F1908" s="92" t="s">
        <v>26</v>
      </c>
      <c r="G1908" s="96">
        <v>2864</v>
      </c>
      <c r="H1908" s="96">
        <v>1484</v>
      </c>
      <c r="I1908" s="189">
        <f t="shared" si="72"/>
        <v>51.81564245810056</v>
      </c>
      <c r="J1908" s="140" t="s">
        <v>188</v>
      </c>
      <c r="K1908" s="140"/>
    </row>
    <row r="1909" spans="1:11" s="101" customFormat="1" ht="21" customHeight="1">
      <c r="A1909" s="239"/>
      <c r="B1909" s="231"/>
      <c r="C1909" s="100"/>
      <c r="D1909" s="93">
        <v>4220</v>
      </c>
      <c r="E1909" s="95"/>
      <c r="F1909" s="92" t="s">
        <v>65</v>
      </c>
      <c r="G1909" s="96">
        <v>906</v>
      </c>
      <c r="H1909" s="96">
        <v>636</v>
      </c>
      <c r="I1909" s="189">
        <f t="shared" si="72"/>
        <v>70.19867549668875</v>
      </c>
      <c r="J1909" s="140" t="s">
        <v>1015</v>
      </c>
      <c r="K1909" s="140"/>
    </row>
    <row r="1910" spans="1:11" s="101" customFormat="1" ht="21" customHeight="1">
      <c r="A1910" s="121"/>
      <c r="B1910" s="231"/>
      <c r="C1910" s="102"/>
      <c r="D1910" s="93">
        <v>4440</v>
      </c>
      <c r="E1910" s="95"/>
      <c r="F1910" s="92" t="s">
        <v>41</v>
      </c>
      <c r="G1910" s="96">
        <v>7487</v>
      </c>
      <c r="H1910" s="96">
        <v>4150</v>
      </c>
      <c r="I1910" s="189">
        <f t="shared" si="72"/>
        <v>55.42941097903032</v>
      </c>
      <c r="J1910" s="142" t="s">
        <v>1016</v>
      </c>
      <c r="K1910" s="142"/>
    </row>
    <row r="1911" spans="1:11" s="11" customFormat="1" ht="21" customHeight="1">
      <c r="A1911" s="106"/>
      <c r="B1911" s="106"/>
      <c r="C1911" s="107"/>
      <c r="D1911" s="106"/>
      <c r="E1911" s="108"/>
      <c r="F1911" s="106"/>
      <c r="G1911" s="109"/>
      <c r="H1911" s="109"/>
      <c r="I1911" s="357"/>
      <c r="J1911" s="131"/>
      <c r="K1911" s="131"/>
    </row>
    <row r="1912" spans="1:11" s="87" customFormat="1" ht="21" customHeight="1">
      <c r="A1912" s="80" t="s">
        <v>1017</v>
      </c>
      <c r="B1912" s="80"/>
      <c r="C1912" s="111"/>
      <c r="D1912" s="80"/>
      <c r="E1912" s="112"/>
      <c r="F1912" s="80" t="s">
        <v>1018</v>
      </c>
      <c r="G1912" s="113">
        <f>SUM(G1913:G1926)/2</f>
        <v>676040</v>
      </c>
      <c r="H1912" s="113">
        <f>SUM(H1913:H1926)/2</f>
        <v>349693</v>
      </c>
      <c r="I1912" s="228">
        <f aca="true" t="shared" si="73" ref="I1912:I1926">H1912/G1912*100</f>
        <v>51.7266729779303</v>
      </c>
      <c r="J1912" s="86"/>
      <c r="K1912" s="86"/>
    </row>
    <row r="1913" spans="1:11" s="91" customFormat="1" ht="21" customHeight="1">
      <c r="A1913" s="184"/>
      <c r="B1913" s="229"/>
      <c r="C1913" s="59">
        <v>85305</v>
      </c>
      <c r="D1913" s="58"/>
      <c r="E1913" s="60"/>
      <c r="F1913" s="57" t="s">
        <v>1019</v>
      </c>
      <c r="G1913" s="88">
        <f>SUM(G1914:G1926)</f>
        <v>676040</v>
      </c>
      <c r="H1913" s="88">
        <f>SUM(H1914:H1926)</f>
        <v>349693</v>
      </c>
      <c r="I1913" s="187">
        <f t="shared" si="73"/>
        <v>51.7266729779303</v>
      </c>
      <c r="J1913" s="90"/>
      <c r="K1913" s="90"/>
    </row>
    <row r="1914" spans="1:11" s="99" customFormat="1" ht="21" customHeight="1">
      <c r="A1914" s="230"/>
      <c r="B1914" s="231"/>
      <c r="C1914" s="100"/>
      <c r="D1914" s="93">
        <v>4010</v>
      </c>
      <c r="E1914" s="95"/>
      <c r="F1914" s="92" t="s">
        <v>78</v>
      </c>
      <c r="G1914" s="96">
        <v>434000</v>
      </c>
      <c r="H1914" s="96">
        <v>204314</v>
      </c>
      <c r="I1914" s="190">
        <f t="shared" si="73"/>
        <v>47.076958525345624</v>
      </c>
      <c r="J1914" s="358" t="s">
        <v>185</v>
      </c>
      <c r="K1914" s="358"/>
    </row>
    <row r="1915" spans="1:11" s="99" customFormat="1" ht="21" customHeight="1">
      <c r="A1915" s="230"/>
      <c r="B1915" s="231"/>
      <c r="C1915" s="100"/>
      <c r="D1915" s="93">
        <v>4040</v>
      </c>
      <c r="E1915" s="95"/>
      <c r="F1915" s="92" t="s">
        <v>23</v>
      </c>
      <c r="G1915" s="96">
        <v>36700</v>
      </c>
      <c r="H1915" s="96">
        <v>34687</v>
      </c>
      <c r="I1915" s="190">
        <f t="shared" si="73"/>
        <v>94.51498637602181</v>
      </c>
      <c r="J1915" s="358" t="s">
        <v>1020</v>
      </c>
      <c r="K1915" s="358"/>
    </row>
    <row r="1916" spans="1:11" s="99" customFormat="1" ht="21" customHeight="1">
      <c r="A1916" s="230"/>
      <c r="B1916" s="231"/>
      <c r="C1916" s="100"/>
      <c r="D1916" s="93">
        <v>4110</v>
      </c>
      <c r="E1916" s="95"/>
      <c r="F1916" s="92" t="s">
        <v>25</v>
      </c>
      <c r="G1916" s="96">
        <v>78600</v>
      </c>
      <c r="H1916" s="96">
        <v>41964</v>
      </c>
      <c r="I1916" s="190">
        <f t="shared" si="73"/>
        <v>53.38931297709924</v>
      </c>
      <c r="J1916" s="358" t="s">
        <v>81</v>
      </c>
      <c r="K1916" s="358"/>
    </row>
    <row r="1917" spans="1:11" s="99" customFormat="1" ht="21" customHeight="1">
      <c r="A1917" s="230"/>
      <c r="B1917" s="231"/>
      <c r="C1917" s="100"/>
      <c r="D1917" s="93">
        <v>4120</v>
      </c>
      <c r="E1917" s="95"/>
      <c r="F1917" s="121" t="s">
        <v>26</v>
      </c>
      <c r="G1917" s="122">
        <v>9900</v>
      </c>
      <c r="H1917" s="122">
        <v>5799</v>
      </c>
      <c r="I1917" s="233">
        <f t="shared" si="73"/>
        <v>58.57575757575758</v>
      </c>
      <c r="J1917" s="358" t="s">
        <v>26</v>
      </c>
      <c r="K1917" s="358"/>
    </row>
    <row r="1918" spans="1:11" s="99" customFormat="1" ht="21" customHeight="1">
      <c r="A1918" s="230"/>
      <c r="B1918" s="231"/>
      <c r="C1918" s="100"/>
      <c r="D1918" s="93">
        <v>4210</v>
      </c>
      <c r="E1918" s="95"/>
      <c r="F1918" s="92" t="s">
        <v>27</v>
      </c>
      <c r="G1918" s="96">
        <v>16000</v>
      </c>
      <c r="H1918" s="96">
        <v>5832</v>
      </c>
      <c r="I1918" s="190">
        <f t="shared" si="73"/>
        <v>36.449999999999996</v>
      </c>
      <c r="J1918" s="358" t="s">
        <v>1021</v>
      </c>
      <c r="K1918" s="358"/>
    </row>
    <row r="1919" spans="1:11" s="101" customFormat="1" ht="21" customHeight="1">
      <c r="A1919" s="230"/>
      <c r="B1919" s="232"/>
      <c r="C1919" s="100"/>
      <c r="D1919" s="127">
        <v>4220</v>
      </c>
      <c r="E1919" s="95"/>
      <c r="F1919" s="92" t="s">
        <v>65</v>
      </c>
      <c r="G1919" s="96">
        <v>27000</v>
      </c>
      <c r="H1919" s="96">
        <v>13739</v>
      </c>
      <c r="I1919" s="190">
        <f t="shared" si="73"/>
        <v>50.885185185185186</v>
      </c>
      <c r="J1919" s="358" t="s">
        <v>1022</v>
      </c>
      <c r="K1919" s="358"/>
    </row>
    <row r="1920" spans="1:11" s="99" customFormat="1" ht="21" customHeight="1">
      <c r="A1920" s="230"/>
      <c r="B1920" s="231"/>
      <c r="C1920" s="100"/>
      <c r="D1920" s="93">
        <v>4230</v>
      </c>
      <c r="E1920" s="95"/>
      <c r="F1920" s="92" t="s">
        <v>67</v>
      </c>
      <c r="G1920" s="96">
        <v>430</v>
      </c>
      <c r="H1920" s="96">
        <v>0</v>
      </c>
      <c r="I1920" s="190">
        <f t="shared" si="73"/>
        <v>0</v>
      </c>
      <c r="J1920" s="358" t="s">
        <v>1023</v>
      </c>
      <c r="K1920" s="358"/>
    </row>
    <row r="1921" spans="1:11" s="99" customFormat="1" ht="21" customHeight="1">
      <c r="A1921" s="230"/>
      <c r="B1921" s="231"/>
      <c r="C1921" s="100"/>
      <c r="D1921" s="93">
        <v>4260</v>
      </c>
      <c r="E1921" s="95"/>
      <c r="F1921" s="92" t="s">
        <v>31</v>
      </c>
      <c r="G1921" s="96">
        <v>43000</v>
      </c>
      <c r="H1921" s="96">
        <v>22050</v>
      </c>
      <c r="I1921" s="190">
        <f t="shared" si="73"/>
        <v>51.27906976744187</v>
      </c>
      <c r="J1921" s="358" t="s">
        <v>1024</v>
      </c>
      <c r="K1921" s="358"/>
    </row>
    <row r="1922" spans="1:11" s="101" customFormat="1" ht="21" customHeight="1">
      <c r="A1922" s="230"/>
      <c r="B1922" s="231"/>
      <c r="C1922" s="100"/>
      <c r="D1922" s="93">
        <v>4270</v>
      </c>
      <c r="E1922" s="95"/>
      <c r="F1922" s="92" t="s">
        <v>32</v>
      </c>
      <c r="G1922" s="96">
        <v>5300</v>
      </c>
      <c r="H1922" s="96">
        <v>3969</v>
      </c>
      <c r="I1922" s="190">
        <f t="shared" si="73"/>
        <v>74.88679245283019</v>
      </c>
      <c r="J1922" s="359" t="s">
        <v>1025</v>
      </c>
      <c r="K1922" s="359"/>
    </row>
    <row r="1923" spans="1:11" s="99" customFormat="1" ht="21" customHeight="1">
      <c r="A1923" s="230"/>
      <c r="B1923" s="231"/>
      <c r="C1923" s="100"/>
      <c r="D1923" s="93">
        <v>4300</v>
      </c>
      <c r="E1923" s="95"/>
      <c r="F1923" s="92" t="s">
        <v>34</v>
      </c>
      <c r="G1923" s="96">
        <v>9000</v>
      </c>
      <c r="H1923" s="96">
        <v>5376</v>
      </c>
      <c r="I1923" s="190">
        <f t="shared" si="73"/>
        <v>59.73333333333334</v>
      </c>
      <c r="J1923" s="358" t="s">
        <v>1026</v>
      </c>
      <c r="K1923" s="358"/>
    </row>
    <row r="1924" spans="1:11" s="99" customFormat="1" ht="21" customHeight="1">
      <c r="A1924" s="230"/>
      <c r="B1924" s="231"/>
      <c r="C1924" s="100"/>
      <c r="D1924" s="93">
        <v>4410</v>
      </c>
      <c r="E1924" s="95"/>
      <c r="F1924" s="92" t="s">
        <v>71</v>
      </c>
      <c r="G1924" s="96">
        <v>50</v>
      </c>
      <c r="H1924" s="96">
        <v>0</v>
      </c>
      <c r="I1924" s="190">
        <f t="shared" si="73"/>
        <v>0</v>
      </c>
      <c r="J1924" s="358" t="s">
        <v>1027</v>
      </c>
      <c r="K1924" s="358"/>
    </row>
    <row r="1925" spans="1:11" s="99" customFormat="1" ht="21" customHeight="1">
      <c r="A1925" s="230"/>
      <c r="B1925" s="231"/>
      <c r="C1925" s="100"/>
      <c r="D1925" s="93">
        <v>4430</v>
      </c>
      <c r="E1925" s="95"/>
      <c r="F1925" s="92" t="s">
        <v>39</v>
      </c>
      <c r="G1925" s="96">
        <v>160</v>
      </c>
      <c r="H1925" s="96">
        <v>63</v>
      </c>
      <c r="I1925" s="190">
        <f t="shared" si="73"/>
        <v>39.375</v>
      </c>
      <c r="J1925" s="358" t="s">
        <v>1028</v>
      </c>
      <c r="K1925" s="358"/>
    </row>
    <row r="1926" spans="1:11" s="143" customFormat="1" ht="21" customHeight="1">
      <c r="A1926" s="172"/>
      <c r="B1926" s="74"/>
      <c r="C1926" s="102"/>
      <c r="D1926" s="93">
        <v>4440</v>
      </c>
      <c r="E1926" s="95"/>
      <c r="F1926" s="92" t="s">
        <v>41</v>
      </c>
      <c r="G1926" s="96">
        <v>15900</v>
      </c>
      <c r="H1926" s="96">
        <v>11900</v>
      </c>
      <c r="I1926" s="190">
        <f t="shared" si="73"/>
        <v>74.84276729559748</v>
      </c>
      <c r="J1926" s="359" t="s">
        <v>1029</v>
      </c>
      <c r="K1926" s="359"/>
    </row>
  </sheetData>
  <sheetProtection selectLockedCells="1" selectUnlockedCells="1"/>
  <mergeCells count="1939">
    <mergeCell ref="F1:K1"/>
    <mergeCell ref="F2:K2"/>
    <mergeCell ref="F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5"/>
    <mergeCell ref="J6:K6"/>
    <mergeCell ref="J7:K7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22:K222"/>
    <mergeCell ref="J223:K223"/>
    <mergeCell ref="J224:K224"/>
    <mergeCell ref="J225:K225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J237:K237"/>
    <mergeCell ref="J238:K238"/>
    <mergeCell ref="J239:K239"/>
    <mergeCell ref="J240:K240"/>
    <mergeCell ref="J241:K241"/>
    <mergeCell ref="A242:A251"/>
    <mergeCell ref="B242:B251"/>
    <mergeCell ref="J242:K242"/>
    <mergeCell ref="J243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  <mergeCell ref="J277:K277"/>
    <mergeCell ref="J278:K278"/>
    <mergeCell ref="J279:K279"/>
    <mergeCell ref="J280:K280"/>
    <mergeCell ref="J281:K281"/>
    <mergeCell ref="J282:K282"/>
    <mergeCell ref="J283:K283"/>
    <mergeCell ref="J284:K284"/>
    <mergeCell ref="J285:K285"/>
    <mergeCell ref="J286:K286"/>
    <mergeCell ref="J287:K287"/>
    <mergeCell ref="J288:K288"/>
    <mergeCell ref="J289:K289"/>
    <mergeCell ref="J290:K290"/>
    <mergeCell ref="J291:K291"/>
    <mergeCell ref="J292:K292"/>
    <mergeCell ref="J293:K293"/>
    <mergeCell ref="J294:K294"/>
    <mergeCell ref="J295:K295"/>
    <mergeCell ref="J296:K296"/>
    <mergeCell ref="J297:K297"/>
    <mergeCell ref="J298:K298"/>
    <mergeCell ref="J299:K299"/>
    <mergeCell ref="J300:K300"/>
    <mergeCell ref="J301:K301"/>
    <mergeCell ref="J302:K302"/>
    <mergeCell ref="J303:K303"/>
    <mergeCell ref="J304:K304"/>
    <mergeCell ref="J305:K305"/>
    <mergeCell ref="J306:K306"/>
    <mergeCell ref="J307:K307"/>
    <mergeCell ref="J308:K308"/>
    <mergeCell ref="J309:K309"/>
    <mergeCell ref="J310:K310"/>
    <mergeCell ref="J311:K311"/>
    <mergeCell ref="J312:K312"/>
    <mergeCell ref="J313:K313"/>
    <mergeCell ref="J314:K314"/>
    <mergeCell ref="J315:K315"/>
    <mergeCell ref="J316:K316"/>
    <mergeCell ref="J317:K317"/>
    <mergeCell ref="J318:K318"/>
    <mergeCell ref="J319:K319"/>
    <mergeCell ref="J320:K320"/>
    <mergeCell ref="J321:K321"/>
    <mergeCell ref="J322:K322"/>
    <mergeCell ref="J323:K323"/>
    <mergeCell ref="J324:K324"/>
    <mergeCell ref="J325:K325"/>
    <mergeCell ref="J326:K326"/>
    <mergeCell ref="J327:K327"/>
    <mergeCell ref="J328:K328"/>
    <mergeCell ref="J329:K329"/>
    <mergeCell ref="J330:K330"/>
    <mergeCell ref="J331:K331"/>
    <mergeCell ref="J332:K332"/>
    <mergeCell ref="J333:K333"/>
    <mergeCell ref="J334:K334"/>
    <mergeCell ref="J335:K335"/>
    <mergeCell ref="J336:K336"/>
    <mergeCell ref="J337:K337"/>
    <mergeCell ref="J338:K338"/>
    <mergeCell ref="J339:K339"/>
    <mergeCell ref="J340:K340"/>
    <mergeCell ref="J341:K341"/>
    <mergeCell ref="J342:K342"/>
    <mergeCell ref="J343:K343"/>
    <mergeCell ref="J344:K344"/>
    <mergeCell ref="J345:K345"/>
    <mergeCell ref="J346:K346"/>
    <mergeCell ref="J347:K347"/>
    <mergeCell ref="J348:K348"/>
    <mergeCell ref="J349:K349"/>
    <mergeCell ref="J350:K350"/>
    <mergeCell ref="J351:K351"/>
    <mergeCell ref="J352:K352"/>
    <mergeCell ref="J353:K353"/>
    <mergeCell ref="J354:K354"/>
    <mergeCell ref="J355:K355"/>
    <mergeCell ref="J356:K356"/>
    <mergeCell ref="J357:K357"/>
    <mergeCell ref="J358:K358"/>
    <mergeCell ref="J359:K359"/>
    <mergeCell ref="J360:K360"/>
    <mergeCell ref="J361:K361"/>
    <mergeCell ref="J362:K362"/>
    <mergeCell ref="J363:K363"/>
    <mergeCell ref="J364:K364"/>
    <mergeCell ref="J365:K365"/>
    <mergeCell ref="J366:K366"/>
    <mergeCell ref="J367:K367"/>
    <mergeCell ref="J368:K368"/>
    <mergeCell ref="J369:K369"/>
    <mergeCell ref="J370:K370"/>
    <mergeCell ref="J371:K371"/>
    <mergeCell ref="J372:K372"/>
    <mergeCell ref="J373:K373"/>
    <mergeCell ref="J374:K374"/>
    <mergeCell ref="J375:K375"/>
    <mergeCell ref="J376:K376"/>
    <mergeCell ref="J377:K377"/>
    <mergeCell ref="J378:K378"/>
    <mergeCell ref="J379:K379"/>
    <mergeCell ref="J380:K380"/>
    <mergeCell ref="J381:K381"/>
    <mergeCell ref="J382:K382"/>
    <mergeCell ref="J383:K383"/>
    <mergeCell ref="J384:K384"/>
    <mergeCell ref="J385:K385"/>
    <mergeCell ref="J386:K386"/>
    <mergeCell ref="J387:K387"/>
    <mergeCell ref="J388:K388"/>
    <mergeCell ref="J389:K389"/>
    <mergeCell ref="J390:K390"/>
    <mergeCell ref="J391:K391"/>
    <mergeCell ref="J392:K392"/>
    <mergeCell ref="J393:K393"/>
    <mergeCell ref="J394:K394"/>
    <mergeCell ref="J395:K395"/>
    <mergeCell ref="J396:K396"/>
    <mergeCell ref="J397:K397"/>
    <mergeCell ref="J398:K398"/>
    <mergeCell ref="J399:K399"/>
    <mergeCell ref="J400:K400"/>
    <mergeCell ref="J401:K401"/>
    <mergeCell ref="J402:K402"/>
    <mergeCell ref="J403:K403"/>
    <mergeCell ref="J404:K404"/>
    <mergeCell ref="J405:K405"/>
    <mergeCell ref="J406:K406"/>
    <mergeCell ref="J407:K407"/>
    <mergeCell ref="J408:K408"/>
    <mergeCell ref="J409:K409"/>
    <mergeCell ref="J410:K410"/>
    <mergeCell ref="J411:K411"/>
    <mergeCell ref="J412:K412"/>
    <mergeCell ref="J413:K413"/>
    <mergeCell ref="J414:K414"/>
    <mergeCell ref="J415:K415"/>
    <mergeCell ref="J416:K416"/>
    <mergeCell ref="J417:K417"/>
    <mergeCell ref="J418:K418"/>
    <mergeCell ref="J419:K419"/>
    <mergeCell ref="J420:K420"/>
    <mergeCell ref="J421:K421"/>
    <mergeCell ref="J422:K422"/>
    <mergeCell ref="J423:K423"/>
    <mergeCell ref="J424:K424"/>
    <mergeCell ref="J425:K425"/>
    <mergeCell ref="J426:K426"/>
    <mergeCell ref="J427:K427"/>
    <mergeCell ref="J428:K428"/>
    <mergeCell ref="J429:K429"/>
    <mergeCell ref="J430:K430"/>
    <mergeCell ref="J431:K431"/>
    <mergeCell ref="J432:K432"/>
    <mergeCell ref="J433:K433"/>
    <mergeCell ref="J434:K434"/>
    <mergeCell ref="J435:K435"/>
    <mergeCell ref="J436:K436"/>
    <mergeCell ref="J437:K437"/>
    <mergeCell ref="J438:K438"/>
    <mergeCell ref="J439:K439"/>
    <mergeCell ref="J440:K440"/>
    <mergeCell ref="J441:K441"/>
    <mergeCell ref="J442:K442"/>
    <mergeCell ref="J443:K443"/>
    <mergeCell ref="J444:K444"/>
    <mergeCell ref="J445:K445"/>
    <mergeCell ref="J446:K446"/>
    <mergeCell ref="J447:K447"/>
    <mergeCell ref="J448:K448"/>
    <mergeCell ref="J449:K449"/>
    <mergeCell ref="J450:K450"/>
    <mergeCell ref="J451:K451"/>
    <mergeCell ref="J452:K452"/>
    <mergeCell ref="J453:K453"/>
    <mergeCell ref="J454:K454"/>
    <mergeCell ref="J455:K455"/>
    <mergeCell ref="J456:K456"/>
    <mergeCell ref="J457:K457"/>
    <mergeCell ref="J458:K458"/>
    <mergeCell ref="J459:K459"/>
    <mergeCell ref="J460:K460"/>
    <mergeCell ref="J461:K461"/>
    <mergeCell ref="J462:K462"/>
    <mergeCell ref="J463:K463"/>
    <mergeCell ref="J464:K464"/>
    <mergeCell ref="J465:K465"/>
    <mergeCell ref="J466:K466"/>
    <mergeCell ref="J467:K467"/>
    <mergeCell ref="J468:K468"/>
    <mergeCell ref="J469:K469"/>
    <mergeCell ref="J470:K470"/>
    <mergeCell ref="J471:K471"/>
    <mergeCell ref="J472:K472"/>
    <mergeCell ref="J473:K473"/>
    <mergeCell ref="J474:K474"/>
    <mergeCell ref="J475:K475"/>
    <mergeCell ref="J476:K476"/>
    <mergeCell ref="J477:K477"/>
    <mergeCell ref="J478:K478"/>
    <mergeCell ref="J479:K479"/>
    <mergeCell ref="M479:N479"/>
    <mergeCell ref="J480:K480"/>
    <mergeCell ref="M480:N480"/>
    <mergeCell ref="J481:K481"/>
    <mergeCell ref="M481:N481"/>
    <mergeCell ref="J482:K482"/>
    <mergeCell ref="M482:N482"/>
    <mergeCell ref="J483:K483"/>
    <mergeCell ref="M483:N483"/>
    <mergeCell ref="J484:K484"/>
    <mergeCell ref="M484:N484"/>
    <mergeCell ref="J485:K485"/>
    <mergeCell ref="M485:N485"/>
    <mergeCell ref="J486:K486"/>
    <mergeCell ref="J487:K487"/>
    <mergeCell ref="M487:N487"/>
    <mergeCell ref="J488:K488"/>
    <mergeCell ref="J489:K489"/>
    <mergeCell ref="J490:K490"/>
    <mergeCell ref="J491:K491"/>
    <mergeCell ref="J492:K492"/>
    <mergeCell ref="J493:K493"/>
    <mergeCell ref="J494:K494"/>
    <mergeCell ref="J495:K498"/>
    <mergeCell ref="J499:K499"/>
    <mergeCell ref="M499:N499"/>
    <mergeCell ref="J500:K500"/>
    <mergeCell ref="J501:K501"/>
    <mergeCell ref="J502:K502"/>
    <mergeCell ref="J503:K503"/>
    <mergeCell ref="J504:K504"/>
    <mergeCell ref="J505:K505"/>
    <mergeCell ref="J506:K506"/>
    <mergeCell ref="J507:K507"/>
    <mergeCell ref="J508:K508"/>
    <mergeCell ref="J509:K509"/>
    <mergeCell ref="J510:K510"/>
    <mergeCell ref="J511:K511"/>
    <mergeCell ref="J512:K512"/>
    <mergeCell ref="J513:K513"/>
    <mergeCell ref="J514:K514"/>
    <mergeCell ref="J515:K515"/>
    <mergeCell ref="J516:K516"/>
    <mergeCell ref="J517:K517"/>
    <mergeCell ref="J518:K518"/>
    <mergeCell ref="J519:K519"/>
    <mergeCell ref="J520:K520"/>
    <mergeCell ref="J521:K521"/>
    <mergeCell ref="J522:K522"/>
    <mergeCell ref="J523:K523"/>
    <mergeCell ref="J524:K524"/>
    <mergeCell ref="J525:K525"/>
    <mergeCell ref="J526:K526"/>
    <mergeCell ref="J527:K527"/>
    <mergeCell ref="J528:K528"/>
    <mergeCell ref="J529:K529"/>
    <mergeCell ref="J530:K530"/>
    <mergeCell ref="J531:K531"/>
    <mergeCell ref="J532:K532"/>
    <mergeCell ref="J533:K533"/>
    <mergeCell ref="J534:K534"/>
    <mergeCell ref="J535:K535"/>
    <mergeCell ref="J536:K536"/>
    <mergeCell ref="J537:K537"/>
    <mergeCell ref="J538:K538"/>
    <mergeCell ref="J539:K539"/>
    <mergeCell ref="J540:K540"/>
    <mergeCell ref="J541:K541"/>
    <mergeCell ref="J542:K542"/>
    <mergeCell ref="J543:K543"/>
    <mergeCell ref="J544:K544"/>
    <mergeCell ref="J545:K545"/>
    <mergeCell ref="J546:K546"/>
    <mergeCell ref="J547:K547"/>
    <mergeCell ref="J548:K548"/>
    <mergeCell ref="J549:K549"/>
    <mergeCell ref="J550:K550"/>
    <mergeCell ref="J551:K551"/>
    <mergeCell ref="J552:K552"/>
    <mergeCell ref="J553:K553"/>
    <mergeCell ref="J554:K554"/>
    <mergeCell ref="J555:K555"/>
    <mergeCell ref="J556:K556"/>
    <mergeCell ref="J557:K557"/>
    <mergeCell ref="J558:K558"/>
    <mergeCell ref="J559:K559"/>
    <mergeCell ref="J560:K560"/>
    <mergeCell ref="J561:K561"/>
    <mergeCell ref="J562:K562"/>
    <mergeCell ref="J563:K563"/>
    <mergeCell ref="J564:K564"/>
    <mergeCell ref="J565:K565"/>
    <mergeCell ref="J566:K566"/>
    <mergeCell ref="J567:K567"/>
    <mergeCell ref="J568:K568"/>
    <mergeCell ref="J569:K569"/>
    <mergeCell ref="J570:K570"/>
    <mergeCell ref="J571:K571"/>
    <mergeCell ref="J572:K572"/>
    <mergeCell ref="J573:K573"/>
    <mergeCell ref="J574:K574"/>
    <mergeCell ref="J575:K575"/>
    <mergeCell ref="J576:K576"/>
    <mergeCell ref="J577:K577"/>
    <mergeCell ref="J578:K578"/>
    <mergeCell ref="J579:K579"/>
    <mergeCell ref="J580:K580"/>
    <mergeCell ref="J581:K581"/>
    <mergeCell ref="J582:K582"/>
    <mergeCell ref="J583:K583"/>
    <mergeCell ref="J584:K584"/>
    <mergeCell ref="J585:K585"/>
    <mergeCell ref="J586:K586"/>
    <mergeCell ref="J587:K587"/>
    <mergeCell ref="J588:K588"/>
    <mergeCell ref="J589:K589"/>
    <mergeCell ref="J590:K590"/>
    <mergeCell ref="J591:K591"/>
    <mergeCell ref="J592:K592"/>
    <mergeCell ref="J593:K593"/>
    <mergeCell ref="J594:K594"/>
    <mergeCell ref="J595:K595"/>
    <mergeCell ref="J596:K596"/>
    <mergeCell ref="J597:K597"/>
    <mergeCell ref="J598:K598"/>
    <mergeCell ref="J599:K599"/>
    <mergeCell ref="J600:K600"/>
    <mergeCell ref="J601:K601"/>
    <mergeCell ref="J602:K602"/>
    <mergeCell ref="J603:K603"/>
    <mergeCell ref="J604:K604"/>
    <mergeCell ref="J605:K605"/>
    <mergeCell ref="J606:K606"/>
    <mergeCell ref="J607:K607"/>
    <mergeCell ref="J608:K608"/>
    <mergeCell ref="J609:K609"/>
    <mergeCell ref="J610:K610"/>
    <mergeCell ref="J611:K611"/>
    <mergeCell ref="J612:K612"/>
    <mergeCell ref="J613:K613"/>
    <mergeCell ref="J614:K614"/>
    <mergeCell ref="J615:K615"/>
    <mergeCell ref="J616:K616"/>
    <mergeCell ref="J617:K617"/>
    <mergeCell ref="J618:K618"/>
    <mergeCell ref="J619:K619"/>
    <mergeCell ref="J620:K620"/>
    <mergeCell ref="J621:K621"/>
    <mergeCell ref="J622:K622"/>
    <mergeCell ref="J623:K623"/>
    <mergeCell ref="J624:K624"/>
    <mergeCell ref="J625:K625"/>
    <mergeCell ref="J626:K626"/>
    <mergeCell ref="J627:K627"/>
    <mergeCell ref="J628:K628"/>
    <mergeCell ref="J629:K629"/>
    <mergeCell ref="J630:K630"/>
    <mergeCell ref="J631:K631"/>
    <mergeCell ref="J632:K632"/>
    <mergeCell ref="J633:K633"/>
    <mergeCell ref="J634:K634"/>
    <mergeCell ref="J635:K635"/>
    <mergeCell ref="J636:K636"/>
    <mergeCell ref="J637:K637"/>
    <mergeCell ref="J638:K638"/>
    <mergeCell ref="J639:K639"/>
    <mergeCell ref="J640:K640"/>
    <mergeCell ref="J641:K641"/>
    <mergeCell ref="J642:K642"/>
    <mergeCell ref="J643:K643"/>
    <mergeCell ref="J644:K644"/>
    <mergeCell ref="J645:K645"/>
    <mergeCell ref="J646:K646"/>
    <mergeCell ref="J647:K647"/>
    <mergeCell ref="J648:K648"/>
    <mergeCell ref="J649:K649"/>
    <mergeCell ref="J650:K650"/>
    <mergeCell ref="J651:K651"/>
    <mergeCell ref="J652:K652"/>
    <mergeCell ref="J653:K653"/>
    <mergeCell ref="J654:K654"/>
    <mergeCell ref="J655:K655"/>
    <mergeCell ref="J656:K656"/>
    <mergeCell ref="J657:K657"/>
    <mergeCell ref="J658:K658"/>
    <mergeCell ref="J659:K659"/>
    <mergeCell ref="J660:K660"/>
    <mergeCell ref="J661:K661"/>
    <mergeCell ref="J662:K662"/>
    <mergeCell ref="J663:K663"/>
    <mergeCell ref="J664:K664"/>
    <mergeCell ref="J665:K665"/>
    <mergeCell ref="J666:K666"/>
    <mergeCell ref="J667:K667"/>
    <mergeCell ref="J668:K668"/>
    <mergeCell ref="J669:K669"/>
    <mergeCell ref="J670:K670"/>
    <mergeCell ref="J671:K671"/>
    <mergeCell ref="J672:K672"/>
    <mergeCell ref="J673:K673"/>
    <mergeCell ref="J674:K674"/>
    <mergeCell ref="J675:K675"/>
    <mergeCell ref="J676:K676"/>
    <mergeCell ref="J677:K677"/>
    <mergeCell ref="J678:K678"/>
    <mergeCell ref="J679:K679"/>
    <mergeCell ref="J680:K680"/>
    <mergeCell ref="J681:K681"/>
    <mergeCell ref="J682:K682"/>
    <mergeCell ref="J683:K683"/>
    <mergeCell ref="J684:K684"/>
    <mergeCell ref="J685:K685"/>
    <mergeCell ref="J686:K686"/>
    <mergeCell ref="J687:K687"/>
    <mergeCell ref="J688:K688"/>
    <mergeCell ref="J689:K689"/>
    <mergeCell ref="J690:K690"/>
    <mergeCell ref="J691:K691"/>
    <mergeCell ref="J692:K692"/>
    <mergeCell ref="J693:K693"/>
    <mergeCell ref="J694:K694"/>
    <mergeCell ref="J695:K695"/>
    <mergeCell ref="J696:K696"/>
    <mergeCell ref="J697:K697"/>
    <mergeCell ref="J698:K698"/>
    <mergeCell ref="J699:K699"/>
    <mergeCell ref="J700:K700"/>
    <mergeCell ref="J701:K701"/>
    <mergeCell ref="J702:K702"/>
    <mergeCell ref="J703:K703"/>
    <mergeCell ref="J704:K704"/>
    <mergeCell ref="J705:K705"/>
    <mergeCell ref="J706:K706"/>
    <mergeCell ref="J707:K707"/>
    <mergeCell ref="J708:K708"/>
    <mergeCell ref="J709:K709"/>
    <mergeCell ref="J710:K710"/>
    <mergeCell ref="J711:K711"/>
    <mergeCell ref="J712:K712"/>
    <mergeCell ref="J713:K713"/>
    <mergeCell ref="J714:K714"/>
    <mergeCell ref="J715:K715"/>
    <mergeCell ref="J716:K716"/>
    <mergeCell ref="J717:K717"/>
    <mergeCell ref="J718:K718"/>
    <mergeCell ref="J719:K719"/>
    <mergeCell ref="J720:K720"/>
    <mergeCell ref="J721:K721"/>
    <mergeCell ref="J722:K722"/>
    <mergeCell ref="J723:K723"/>
    <mergeCell ref="J724:K724"/>
    <mergeCell ref="J725:K725"/>
    <mergeCell ref="J726:K726"/>
    <mergeCell ref="J727:K727"/>
    <mergeCell ref="J728:K728"/>
    <mergeCell ref="J729:K729"/>
    <mergeCell ref="J730:K730"/>
    <mergeCell ref="J731:K731"/>
    <mergeCell ref="J732:K732"/>
    <mergeCell ref="J733:K733"/>
    <mergeCell ref="J734:K734"/>
    <mergeCell ref="J735:K735"/>
    <mergeCell ref="J736:K736"/>
    <mergeCell ref="J737:K737"/>
    <mergeCell ref="J738:K738"/>
    <mergeCell ref="J739:K739"/>
    <mergeCell ref="J740:K740"/>
    <mergeCell ref="J741:K741"/>
    <mergeCell ref="J742:K742"/>
    <mergeCell ref="J743:K743"/>
    <mergeCell ref="J744:K744"/>
    <mergeCell ref="J745:K745"/>
    <mergeCell ref="J746:K746"/>
    <mergeCell ref="J747:K747"/>
    <mergeCell ref="J748:K748"/>
    <mergeCell ref="J749:K749"/>
    <mergeCell ref="J750:K750"/>
    <mergeCell ref="J751:K751"/>
    <mergeCell ref="J752:K752"/>
    <mergeCell ref="J753:K753"/>
    <mergeCell ref="J754:K754"/>
    <mergeCell ref="J755:K755"/>
    <mergeCell ref="J756:K756"/>
    <mergeCell ref="J757:K757"/>
    <mergeCell ref="J758:K758"/>
    <mergeCell ref="J759:K759"/>
    <mergeCell ref="J760:K760"/>
    <mergeCell ref="J761:K761"/>
    <mergeCell ref="J762:K762"/>
    <mergeCell ref="J763:K763"/>
    <mergeCell ref="J764:K764"/>
    <mergeCell ref="J765:K765"/>
    <mergeCell ref="J766:K766"/>
    <mergeCell ref="J767:K767"/>
    <mergeCell ref="J768:K768"/>
    <mergeCell ref="J769:K769"/>
    <mergeCell ref="J770:K770"/>
    <mergeCell ref="J771:K771"/>
    <mergeCell ref="J772:K772"/>
    <mergeCell ref="J773:K773"/>
    <mergeCell ref="J774:K774"/>
    <mergeCell ref="J775:K775"/>
    <mergeCell ref="J776:K776"/>
    <mergeCell ref="J777:K777"/>
    <mergeCell ref="J778:K778"/>
    <mergeCell ref="J779:K779"/>
    <mergeCell ref="J780:K780"/>
    <mergeCell ref="J781:K781"/>
    <mergeCell ref="J782:K782"/>
    <mergeCell ref="J783:K783"/>
    <mergeCell ref="J784:K784"/>
    <mergeCell ref="J785:K785"/>
    <mergeCell ref="J786:K786"/>
    <mergeCell ref="J787:K787"/>
    <mergeCell ref="J788:K788"/>
    <mergeCell ref="J789:K789"/>
    <mergeCell ref="J790:K790"/>
    <mergeCell ref="J791:K791"/>
    <mergeCell ref="J792:K792"/>
    <mergeCell ref="J793:K793"/>
    <mergeCell ref="J794:K794"/>
    <mergeCell ref="J795:K795"/>
    <mergeCell ref="J796:K796"/>
    <mergeCell ref="J797:K797"/>
    <mergeCell ref="J798:K798"/>
    <mergeCell ref="J799:K799"/>
    <mergeCell ref="J800:K800"/>
    <mergeCell ref="J801:K801"/>
    <mergeCell ref="J802:K802"/>
    <mergeCell ref="J803:K803"/>
    <mergeCell ref="J804:K804"/>
    <mergeCell ref="J805:K805"/>
    <mergeCell ref="J806:K806"/>
    <mergeCell ref="J807:K807"/>
    <mergeCell ref="J808:K808"/>
    <mergeCell ref="J809:K809"/>
    <mergeCell ref="J810:K810"/>
    <mergeCell ref="J811:K811"/>
    <mergeCell ref="J812:K812"/>
    <mergeCell ref="J813:K813"/>
    <mergeCell ref="J814:K814"/>
    <mergeCell ref="J815:K815"/>
    <mergeCell ref="J816:K816"/>
    <mergeCell ref="J817:K817"/>
    <mergeCell ref="J818:K818"/>
    <mergeCell ref="J819:K819"/>
    <mergeCell ref="J820:K820"/>
    <mergeCell ref="J821:K821"/>
    <mergeCell ref="J822:K822"/>
    <mergeCell ref="J823:K823"/>
    <mergeCell ref="J824:K824"/>
    <mergeCell ref="J825:K825"/>
    <mergeCell ref="J826:K826"/>
    <mergeCell ref="J827:K827"/>
    <mergeCell ref="J828:K828"/>
    <mergeCell ref="J829:K829"/>
    <mergeCell ref="J830:K830"/>
    <mergeCell ref="J831:K831"/>
    <mergeCell ref="J832:K832"/>
    <mergeCell ref="J833:K833"/>
    <mergeCell ref="J834:K834"/>
    <mergeCell ref="J835:K835"/>
    <mergeCell ref="J836:K836"/>
    <mergeCell ref="J837:K837"/>
    <mergeCell ref="J838:K838"/>
    <mergeCell ref="J839:K839"/>
    <mergeCell ref="J840:K840"/>
    <mergeCell ref="J841:K841"/>
    <mergeCell ref="J842:K842"/>
    <mergeCell ref="J843:K843"/>
    <mergeCell ref="J844:K844"/>
    <mergeCell ref="J845:K845"/>
    <mergeCell ref="J846:K846"/>
    <mergeCell ref="J847:K847"/>
    <mergeCell ref="J848:K848"/>
    <mergeCell ref="J849:K849"/>
    <mergeCell ref="J850:K850"/>
    <mergeCell ref="J851:K851"/>
    <mergeCell ref="J852:K852"/>
    <mergeCell ref="J853:K853"/>
    <mergeCell ref="J854:K854"/>
    <mergeCell ref="J855:K855"/>
    <mergeCell ref="J856:K856"/>
    <mergeCell ref="J857:K857"/>
    <mergeCell ref="J858:K858"/>
    <mergeCell ref="J859:K859"/>
    <mergeCell ref="J860:K860"/>
    <mergeCell ref="J861:K861"/>
    <mergeCell ref="J862:K862"/>
    <mergeCell ref="J863:K863"/>
    <mergeCell ref="J864:K864"/>
    <mergeCell ref="J865:K865"/>
    <mergeCell ref="J866:K866"/>
    <mergeCell ref="J867:K867"/>
    <mergeCell ref="J868:K868"/>
    <mergeCell ref="J869:K869"/>
    <mergeCell ref="J870:K870"/>
    <mergeCell ref="J871:K871"/>
    <mergeCell ref="J872:K872"/>
    <mergeCell ref="J873:K873"/>
    <mergeCell ref="J874:K874"/>
    <mergeCell ref="J875:K875"/>
    <mergeCell ref="J876:K876"/>
    <mergeCell ref="J877:K877"/>
    <mergeCell ref="J878:K878"/>
    <mergeCell ref="J879:K879"/>
    <mergeCell ref="J880:K880"/>
    <mergeCell ref="J881:K881"/>
    <mergeCell ref="J882:K882"/>
    <mergeCell ref="J883:K883"/>
    <mergeCell ref="J884:K884"/>
    <mergeCell ref="J885:K885"/>
    <mergeCell ref="J886:K886"/>
    <mergeCell ref="J887:K887"/>
    <mergeCell ref="J888:K888"/>
    <mergeCell ref="J889:K889"/>
    <mergeCell ref="J890:K890"/>
    <mergeCell ref="J891:K891"/>
    <mergeCell ref="J892:K892"/>
    <mergeCell ref="J893:K893"/>
    <mergeCell ref="J894:K894"/>
    <mergeCell ref="J895:K895"/>
    <mergeCell ref="J896:K896"/>
    <mergeCell ref="J897:K897"/>
    <mergeCell ref="J898:K898"/>
    <mergeCell ref="J899:K899"/>
    <mergeCell ref="J900:K900"/>
    <mergeCell ref="J901:K901"/>
    <mergeCell ref="J902:K902"/>
    <mergeCell ref="J903:K903"/>
    <mergeCell ref="J904:K904"/>
    <mergeCell ref="J905:K905"/>
    <mergeCell ref="J906:K906"/>
    <mergeCell ref="J907:K907"/>
    <mergeCell ref="J908:K908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926:K926"/>
    <mergeCell ref="J927:K927"/>
    <mergeCell ref="J928:K928"/>
    <mergeCell ref="J929:K929"/>
    <mergeCell ref="J930:K930"/>
    <mergeCell ref="J931:K931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317:K1317"/>
    <mergeCell ref="J1318:K1318"/>
    <mergeCell ref="J1319:K1319"/>
    <mergeCell ref="J1320:K1320"/>
    <mergeCell ref="J1321:K1321"/>
    <mergeCell ref="J1322:K1322"/>
    <mergeCell ref="J1323:K1323"/>
    <mergeCell ref="J1324:K1324"/>
    <mergeCell ref="J1325:K1325"/>
    <mergeCell ref="J1326:K1326"/>
    <mergeCell ref="J1327:K1327"/>
    <mergeCell ref="J1328:K1328"/>
    <mergeCell ref="J1329:K1329"/>
    <mergeCell ref="J1330:K1330"/>
    <mergeCell ref="J1331:K1331"/>
    <mergeCell ref="J1332:K1332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3:K1433"/>
    <mergeCell ref="J1434:K1434"/>
    <mergeCell ref="J1435:K1435"/>
    <mergeCell ref="J1436:K1436"/>
    <mergeCell ref="J1437:K1437"/>
    <mergeCell ref="J1438:K1438"/>
    <mergeCell ref="J1439:K1439"/>
    <mergeCell ref="J1440:K1440"/>
    <mergeCell ref="J1441:K1443"/>
    <mergeCell ref="J1444:K1444"/>
    <mergeCell ref="F1445:F1447"/>
    <mergeCell ref="G1445:G1447"/>
    <mergeCell ref="H1445:H1447"/>
    <mergeCell ref="I1445:I1447"/>
    <mergeCell ref="J1445:K1445"/>
    <mergeCell ref="J1446:K1446"/>
    <mergeCell ref="J1447:K1447"/>
    <mergeCell ref="J1448:K1448"/>
    <mergeCell ref="J1449:K1449"/>
    <mergeCell ref="J1450:K1450"/>
    <mergeCell ref="J1451:K1451"/>
    <mergeCell ref="J1452:K1452"/>
    <mergeCell ref="J1453:K1453"/>
    <mergeCell ref="J1454:K1454"/>
    <mergeCell ref="J1455:K1455"/>
    <mergeCell ref="J1456:K1456"/>
    <mergeCell ref="C1457:C1463"/>
    <mergeCell ref="J1457:K1457"/>
    <mergeCell ref="J1458:K1458"/>
    <mergeCell ref="J1459:K1459"/>
    <mergeCell ref="J1460:K1460"/>
    <mergeCell ref="J1461:K1461"/>
    <mergeCell ref="J1462:K1462"/>
    <mergeCell ref="J1463:K1463"/>
    <mergeCell ref="J1464:K1464"/>
    <mergeCell ref="J1465:K1465"/>
    <mergeCell ref="J1466:K1466"/>
    <mergeCell ref="J1467:K1467"/>
    <mergeCell ref="J1468:K1468"/>
    <mergeCell ref="J1469:K1469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79:K1479"/>
    <mergeCell ref="J1480:K1480"/>
    <mergeCell ref="J1481:K1481"/>
    <mergeCell ref="J1482:K1482"/>
    <mergeCell ref="J1483:K1483"/>
    <mergeCell ref="J1484:K1484"/>
    <mergeCell ref="J1485:K1485"/>
    <mergeCell ref="J1486:K1486"/>
    <mergeCell ref="J1487:K1487"/>
    <mergeCell ref="J1488:K1488"/>
    <mergeCell ref="J1489:K1489"/>
    <mergeCell ref="J1490:K1490"/>
    <mergeCell ref="J1491:K1491"/>
    <mergeCell ref="J1492:K1492"/>
    <mergeCell ref="J1493:K1493"/>
    <mergeCell ref="J1494:K1494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507:K1507"/>
    <mergeCell ref="J1508:K1508"/>
    <mergeCell ref="J1509:K1509"/>
    <mergeCell ref="J1510:K1510"/>
    <mergeCell ref="J1511:K1511"/>
    <mergeCell ref="J1512:K1512"/>
    <mergeCell ref="J1513:K1513"/>
    <mergeCell ref="J1514:K1514"/>
    <mergeCell ref="J1515:K1515"/>
    <mergeCell ref="J1516:K1516"/>
    <mergeCell ref="J1517:K1517"/>
    <mergeCell ref="J1518:K1518"/>
    <mergeCell ref="J1519:K1519"/>
    <mergeCell ref="J1520:K1520"/>
    <mergeCell ref="J1521:K1521"/>
    <mergeCell ref="J1522:K1522"/>
    <mergeCell ref="J1523:K1523"/>
    <mergeCell ref="J1524:K1524"/>
    <mergeCell ref="J1525:K1525"/>
    <mergeCell ref="J1526:K1526"/>
    <mergeCell ref="J1527:K1527"/>
    <mergeCell ref="J1528:K1528"/>
    <mergeCell ref="J1529:K1529"/>
    <mergeCell ref="J1530:K1530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40:K1540"/>
    <mergeCell ref="J1541:K1541"/>
    <mergeCell ref="J1542:K1542"/>
    <mergeCell ref="J1543:K1543"/>
    <mergeCell ref="J1544:K1544"/>
    <mergeCell ref="J1545:K1545"/>
    <mergeCell ref="J1546:K1546"/>
    <mergeCell ref="J1547:K1547"/>
    <mergeCell ref="J1548:K1548"/>
    <mergeCell ref="J1549:K1549"/>
    <mergeCell ref="J1550:K1550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61:K1561"/>
    <mergeCell ref="J1562:K1562"/>
    <mergeCell ref="J1563:K1563"/>
    <mergeCell ref="J1564:K1564"/>
    <mergeCell ref="J1565:K1565"/>
    <mergeCell ref="J1566:K1566"/>
    <mergeCell ref="J1567:K1567"/>
    <mergeCell ref="J1568:K1568"/>
    <mergeCell ref="J1569:K1569"/>
    <mergeCell ref="J1570:K1570"/>
    <mergeCell ref="J1571:K1571"/>
    <mergeCell ref="J1572:K1572"/>
    <mergeCell ref="J1573:K1573"/>
    <mergeCell ref="J1574:K1574"/>
    <mergeCell ref="J1575:K1575"/>
    <mergeCell ref="J1576:K1576"/>
    <mergeCell ref="J1577:K1577"/>
    <mergeCell ref="J1578:K1578"/>
    <mergeCell ref="J1579:K1579"/>
    <mergeCell ref="J1580:K1580"/>
    <mergeCell ref="J1581:K1581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598:K1598"/>
    <mergeCell ref="J1599:K1599"/>
    <mergeCell ref="J1600:K1600"/>
    <mergeCell ref="J1601:K1601"/>
    <mergeCell ref="J1602:K1602"/>
    <mergeCell ref="J1603:K1603"/>
    <mergeCell ref="J1604:K1604"/>
    <mergeCell ref="J1605:K1605"/>
    <mergeCell ref="J1606:K1606"/>
    <mergeCell ref="J1607:K1607"/>
    <mergeCell ref="J1608:K1608"/>
    <mergeCell ref="J1609:K1609"/>
    <mergeCell ref="J1610:K1610"/>
    <mergeCell ref="J1611:K1611"/>
    <mergeCell ref="J1612:K1612"/>
    <mergeCell ref="J1613:K1613"/>
    <mergeCell ref="J1614:K1614"/>
    <mergeCell ref="J1615:K1615"/>
    <mergeCell ref="J1616:K1616"/>
    <mergeCell ref="J1617:K1617"/>
    <mergeCell ref="J1618:K1618"/>
    <mergeCell ref="J1619:K1619"/>
    <mergeCell ref="J1620:K1620"/>
    <mergeCell ref="J1621:K1621"/>
    <mergeCell ref="J1622:K1622"/>
    <mergeCell ref="J1623:K1623"/>
    <mergeCell ref="J1624:K1624"/>
    <mergeCell ref="J1625:K1625"/>
    <mergeCell ref="J1626:K1626"/>
    <mergeCell ref="J1627:K1627"/>
    <mergeCell ref="J1628:K1628"/>
    <mergeCell ref="J1629:K1629"/>
    <mergeCell ref="J1630:K1630"/>
    <mergeCell ref="J1631:K1631"/>
    <mergeCell ref="J1632:K1632"/>
    <mergeCell ref="J1633:K1633"/>
    <mergeCell ref="J1634:K1634"/>
    <mergeCell ref="J1635:K1635"/>
    <mergeCell ref="J1636:K1636"/>
    <mergeCell ref="J1637:K1637"/>
    <mergeCell ref="J1638:K1638"/>
    <mergeCell ref="J1639:K1639"/>
    <mergeCell ref="J1640:K1640"/>
    <mergeCell ref="J1641:K1641"/>
    <mergeCell ref="J1642:K1642"/>
    <mergeCell ref="J1643:K1643"/>
    <mergeCell ref="J1644:K1644"/>
    <mergeCell ref="J1645:K1645"/>
    <mergeCell ref="J1646:K1646"/>
    <mergeCell ref="J1647:K1647"/>
    <mergeCell ref="J1648:K1648"/>
    <mergeCell ref="J1649:K1649"/>
    <mergeCell ref="J1650:K1650"/>
    <mergeCell ref="J1651:K1651"/>
    <mergeCell ref="J1652:K1652"/>
    <mergeCell ref="J1653:K1653"/>
    <mergeCell ref="J1654:K1654"/>
    <mergeCell ref="J1655:K1655"/>
    <mergeCell ref="J1656:K1656"/>
    <mergeCell ref="J1657:K1657"/>
    <mergeCell ref="J1658:K1658"/>
    <mergeCell ref="J1659:K1659"/>
    <mergeCell ref="J1660:K1660"/>
    <mergeCell ref="J1661:K1661"/>
    <mergeCell ref="J1662:K1662"/>
    <mergeCell ref="J1663:K1663"/>
    <mergeCell ref="J1664:K1664"/>
    <mergeCell ref="J1665:K1665"/>
    <mergeCell ref="J1666:K1666"/>
    <mergeCell ref="J1667:K1667"/>
    <mergeCell ref="J1668:K1668"/>
    <mergeCell ref="J1669:K1669"/>
    <mergeCell ref="J1670:K1670"/>
    <mergeCell ref="J1671:K1671"/>
    <mergeCell ref="J1672:K1672"/>
    <mergeCell ref="J1673:K1673"/>
    <mergeCell ref="J1674:K1674"/>
    <mergeCell ref="J1675:K1675"/>
    <mergeCell ref="J1676:K1676"/>
    <mergeCell ref="J1677:K1677"/>
    <mergeCell ref="J1678:K1678"/>
    <mergeCell ref="J1679:K1679"/>
    <mergeCell ref="J1680:K1680"/>
    <mergeCell ref="J1681:K1681"/>
    <mergeCell ref="J1682:K1682"/>
    <mergeCell ref="J1683:K1683"/>
    <mergeCell ref="J1684:K1684"/>
    <mergeCell ref="J1685:K1685"/>
    <mergeCell ref="J1686:K1686"/>
    <mergeCell ref="J1687:K1687"/>
    <mergeCell ref="J1688:K1688"/>
    <mergeCell ref="J1689:K1689"/>
    <mergeCell ref="J1690:K1690"/>
    <mergeCell ref="J1691:K1691"/>
    <mergeCell ref="J1692:K1692"/>
    <mergeCell ref="J1693:K1693"/>
    <mergeCell ref="J1694:K1694"/>
    <mergeCell ref="J1695:K1695"/>
    <mergeCell ref="J1696:K1696"/>
    <mergeCell ref="J1697:K1697"/>
    <mergeCell ref="J1698:K1698"/>
    <mergeCell ref="J1699:K1699"/>
    <mergeCell ref="J1700:K1700"/>
    <mergeCell ref="J1701:K1701"/>
    <mergeCell ref="J1702:K1702"/>
    <mergeCell ref="J1703:K1703"/>
    <mergeCell ref="J1704:K1704"/>
    <mergeCell ref="J1705:K1705"/>
    <mergeCell ref="J1706:K1706"/>
    <mergeCell ref="J1707:K1707"/>
    <mergeCell ref="J1708:K1708"/>
    <mergeCell ref="J1709:K1709"/>
    <mergeCell ref="J1710:K1710"/>
    <mergeCell ref="J1711:K1711"/>
    <mergeCell ref="J1712:K1712"/>
    <mergeCell ref="J1713:K1713"/>
    <mergeCell ref="J1714:K1714"/>
    <mergeCell ref="J1715:K1715"/>
    <mergeCell ref="D1716:D1721"/>
    <mergeCell ref="J1716:K1716"/>
    <mergeCell ref="J1717:K1717"/>
    <mergeCell ref="J1718:K1718"/>
    <mergeCell ref="J1719:K1719"/>
    <mergeCell ref="J1720:K1720"/>
    <mergeCell ref="J1721:K1721"/>
    <mergeCell ref="J1722:K1722"/>
    <mergeCell ref="J1723:K1723"/>
    <mergeCell ref="J1724:K1724"/>
    <mergeCell ref="J1725:K1725"/>
    <mergeCell ref="J1726:K1726"/>
    <mergeCell ref="J1727:K1727"/>
    <mergeCell ref="J1728:K1728"/>
    <mergeCell ref="J1729:K1729"/>
    <mergeCell ref="J1730:K1730"/>
    <mergeCell ref="J1731:K1731"/>
    <mergeCell ref="J1732:K1732"/>
    <mergeCell ref="J1733:K1733"/>
    <mergeCell ref="J1734:K1734"/>
    <mergeCell ref="J1735:K1735"/>
    <mergeCell ref="J1736:K1736"/>
    <mergeCell ref="J1737:K1737"/>
    <mergeCell ref="J1738:K1738"/>
    <mergeCell ref="J1739:K1739"/>
    <mergeCell ref="J1740:K1740"/>
    <mergeCell ref="J1741:K1741"/>
    <mergeCell ref="J1742:K1742"/>
    <mergeCell ref="J1743:K1743"/>
    <mergeCell ref="J1744:K1744"/>
    <mergeCell ref="J1745:K1745"/>
    <mergeCell ref="J1746:K1746"/>
    <mergeCell ref="J1747:K1747"/>
    <mergeCell ref="J1748:K1748"/>
    <mergeCell ref="J1749:K1749"/>
    <mergeCell ref="J1750:K1750"/>
    <mergeCell ref="J1751:K1751"/>
    <mergeCell ref="J1752:K1752"/>
    <mergeCell ref="J1753:K1753"/>
    <mergeCell ref="J1754:K1754"/>
    <mergeCell ref="J1755:K1755"/>
    <mergeCell ref="J1756:K1756"/>
    <mergeCell ref="J1757:K1757"/>
    <mergeCell ref="J1758:K1758"/>
    <mergeCell ref="J1759:K1759"/>
    <mergeCell ref="J1760:K1760"/>
    <mergeCell ref="J1761:K1761"/>
    <mergeCell ref="J1762:K1762"/>
    <mergeCell ref="J1763:K176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773:K1773"/>
    <mergeCell ref="J1774:K1774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56:K1856"/>
    <mergeCell ref="J1857:K1857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74:K1874"/>
    <mergeCell ref="J1875:K1875"/>
    <mergeCell ref="J1876:K1876"/>
    <mergeCell ref="J1877:K1877"/>
    <mergeCell ref="J1878:K1878"/>
    <mergeCell ref="J1879:K1879"/>
    <mergeCell ref="J1880:K1880"/>
    <mergeCell ref="J1881:K1881"/>
    <mergeCell ref="J1882:K1882"/>
    <mergeCell ref="J1883:K1883"/>
    <mergeCell ref="J1884:K1884"/>
    <mergeCell ref="J1885:K1885"/>
    <mergeCell ref="J1886:K1886"/>
    <mergeCell ref="J1887:K1887"/>
    <mergeCell ref="J1888:K1888"/>
    <mergeCell ref="J1889:K1889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</mergeCells>
  <printOptions/>
  <pageMargins left="0.4097222222222222" right="0.44027777777777777" top="0.5118055555555555" bottom="0.5597222222222222" header="0.5118055555555555" footer="0.5118055555555555"/>
  <pageSetup firstPageNumber="1" useFirstPageNumber="1" horizontalDpi="300" verticalDpi="300" orientation="landscape" paperSize="9" scale="61"/>
  <rowBreaks count="1" manualBreakCount="1">
    <brk id="17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Kobielska</dc:creator>
  <cp:keywords/>
  <dc:description/>
  <cp:lastModifiedBy>Agnieszka</cp:lastModifiedBy>
  <cp:lastPrinted>2003-08-25T11:18:54Z</cp:lastPrinted>
  <dcterms:created xsi:type="dcterms:W3CDTF">2002-05-06T08:06:33Z</dcterms:created>
  <dcterms:modified xsi:type="dcterms:W3CDTF">2003-10-01T13:10:12Z</dcterms:modified>
  <cp:category/>
  <cp:version/>
  <cp:contentType/>
  <cp:contentStatus/>
</cp:coreProperties>
</file>