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9"/>
  </bookViews>
  <sheets>
    <sheet name="Zał.5-Wyd" sheetId="1" r:id="rId1"/>
    <sheet name="Zał.5-Dot" sheetId="2" r:id="rId2"/>
    <sheet name="Zal.6-Wyd" sheetId="3" r:id="rId3"/>
    <sheet name="Zał.6-Dot" sheetId="4" r:id="rId4"/>
    <sheet name="Zał.7-Wyd" sheetId="5" r:id="rId5"/>
    <sheet name="Zal.7-Dot" sheetId="6" r:id="rId6"/>
    <sheet name="Zał.8-Wyd" sheetId="7" r:id="rId7"/>
    <sheet name="Zal.8-Dot" sheetId="8" r:id="rId8"/>
    <sheet name="Zał.9-Wyd" sheetId="9" r:id="rId9"/>
    <sheet name="Zal.9-Dot" sheetId="10" r:id="rId10"/>
  </sheets>
  <definedNames>
    <definedName name="_xlnm.Print_Area" localSheetId="2">'Zal.6-Wyd'!$A$1:$L$50</definedName>
    <definedName name="_xlnm.Print_Titles" localSheetId="2">'Zal.6-Wyd'!$9:$9</definedName>
    <definedName name="_xlnm.Print_Area" localSheetId="5">'Zal.7-Dot'!$A$1:$H$14</definedName>
    <definedName name="_xlnm.Print_Titles" localSheetId="5">'Zal.7-Dot'!$3:$3</definedName>
    <definedName name="_xlnm.Print_Area" localSheetId="7">'Zal.8-Dot'!$A$1:$H$12</definedName>
    <definedName name="_xlnm.Print_Titles" localSheetId="7">'Zal.8-Dot'!$3:$3</definedName>
    <definedName name="_xlnm.Print_Area" localSheetId="9">'Zal.9-Dot'!$A$1:$H$18</definedName>
    <definedName name="_xlnm.Print_Titles" localSheetId="9">'Zal.9-Dot'!$3:$3</definedName>
    <definedName name="_xlnm.Print_Area" localSheetId="1">'Zał.5-Dot'!$A$1:$H$35</definedName>
    <definedName name="_xlnm.Print_Titles" localSheetId="1">'Zał.5-Dot'!$3:$3</definedName>
    <definedName name="_xlnm.Print_Area" localSheetId="0">'Zał.5-Wyd'!$A$1:$L$29</definedName>
    <definedName name="_xlnm.Print_Titles" localSheetId="0">'Zał.5-Wyd'!$9:$9</definedName>
    <definedName name="_xlnm.Print_Area" localSheetId="3">'Zał.6-Dot'!$A$1:$H$56</definedName>
    <definedName name="_xlnm.Print_Titles" localSheetId="3">'Zał.6-Dot'!$3:$3</definedName>
    <definedName name="_xlnm.Print_Area" localSheetId="4">'Zał.7-Wyd'!$A$1:$L$17</definedName>
    <definedName name="_xlnm.Print_Titles" localSheetId="4">'Zał.7-Wyd'!$9:$9</definedName>
    <definedName name="_xlnm.Print_Area" localSheetId="6">'Zał.8-Wyd'!$A$1:$L$16</definedName>
    <definedName name="_xlnm.Print_Titles" localSheetId="6">'Zał.8-Wyd'!$9:$9</definedName>
    <definedName name="_xlnm.Print_Area" localSheetId="8">'Zał.9-Wyd'!$A$1:$L$19</definedName>
    <definedName name="_xlnm.Print_Titles" localSheetId="8">'Zał.9-Wyd'!$9:$9</definedName>
  </definedNames>
  <calcPr fullCalcOnLoad="1"/>
</workbook>
</file>

<file path=xl/sharedStrings.xml><?xml version="1.0" encoding="utf-8"?>
<sst xmlns="http://schemas.openxmlformats.org/spreadsheetml/2006/main" count="309" uniqueCount="105">
  <si>
    <t xml:space="preserve">Załącznik Nr 5 
 </t>
  </si>
  <si>
    <t>WYKONANIE  ZADAŃ  ZLECONYCH  GMINIE</t>
  </si>
  <si>
    <t>MIASTA  MYSŁOWICE</t>
  </si>
  <si>
    <t>na dzień 31.12.2004 roku</t>
  </si>
  <si>
    <t>wg klasyfikacji budżetowej</t>
  </si>
  <si>
    <t>(w złotych)</t>
  </si>
  <si>
    <t>Dział</t>
  </si>
  <si>
    <t>Rozdział</t>
  </si>
  <si>
    <t>N a z w a   z a d a n i a</t>
  </si>
  <si>
    <t>Plan 
wg URM 
z 22.01.2004 r.</t>
  </si>
  <si>
    <t>Plan
(po zmianach)</t>
  </si>
  <si>
    <t>Zaangażo-wanie</t>
  </si>
  <si>
    <t>Wykonanie na
 31.12.2004 r.</t>
  </si>
  <si>
    <t>w tym:</t>
  </si>
  <si>
    <t>%                        6:5</t>
  </si>
  <si>
    <t>płace i pochodne</t>
  </si>
  <si>
    <t>wydatki bieżące</t>
  </si>
  <si>
    <t>dotacje</t>
  </si>
  <si>
    <t>wydatki majątkowe</t>
  </si>
  <si>
    <t>W Y D A T K I     O G Ó Ł E M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</si>
  <si>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</si>
  <si>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</si>
  <si>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</si>
  <si>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</si>
  <si>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Wybory do Sejmu i Sentu</t>
  </si>
  <si>
    <t>Wybory do Parlamentu Europejskiego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</si>
  <si>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</si>
  <si>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</si>
  <si>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</si>
  <si>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Zasiłki i pomoc w naturze oraz składki na ubezpieczenia społeczne 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</si>
  <si>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</si>
  <si>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</si>
  <si>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</si>
  <si>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</si>
  <si>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</si>
  <si>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§</t>
  </si>
  <si>
    <t>Plan 
(po zmianach)</t>
  </si>
  <si>
    <t>Wykonanie
 na 31.12.2004 r.</t>
  </si>
  <si>
    <t>D O T A C J E     O G Ó Ł E M</t>
  </si>
  <si>
    <t>Dotacje celowe otrzymane z budżetu państwa na realizację zadań bieżących z zakresu administracji rządowej oraz innych zadań zleconych gminie ustawami</t>
  </si>
  <si>
    <t>Wybory do Sejmu i Senatu</t>
  </si>
  <si>
    <t>Dotacje celowe otrzymane z budżetu państwa na inwestycje i zakupy inwestycyjne z zakresu administracji rządowej oraz innych zadań zleconych gminom ustawami</t>
  </si>
  <si>
    <t xml:space="preserve">Załącznik Nr 6
 </t>
  </si>
  <si>
    <t>WYKONANIE  ZADAŃ  ZLECONYCH  POWIATOWI</t>
  </si>
  <si>
    <t>Wykonanie na 
31.12.2004 r.</t>
  </si>
  <si>
    <t>%                   6:5</t>
  </si>
  <si>
    <t>W Y D A T K I    O G Ó Ł E M</t>
  </si>
  <si>
    <t>010</t>
  </si>
  <si>
    <t>01005</t>
  </si>
  <si>
    <t>Zakup usług pozostałych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</si>
  <si>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</si>
  <si>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</si>
  <si>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</si>
  <si>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</si>
  <si>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</si>
  <si>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</si>
  <si>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</si>
  <si>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Wynagrodzenia osobowe pracowników</t>
  </si>
  <si>
    <t>Komisje poborowe</t>
  </si>
  <si>
    <t>Różne wydatki na rzecz osób fizycznych</t>
  </si>
  <si>
    <t>Bezpieczeństwo publiczne i ochrona przeciwpożarowa</t>
  </si>
  <si>
    <t>Nagrody i wydatki osobowe nie zaliczone do wynagrodzeń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</si>
  <si>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</si>
  <si>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</si>
  <si>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</si>
  <si>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</si>
  <si>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Składki na ubezpieczenie zdrowotne </t>
  </si>
  <si>
    <t>Pozostałe zadania w zakresie polityki społecznej</t>
  </si>
  <si>
    <t>Zespoły do spraw orzekania  o niepełnosprawności</t>
  </si>
  <si>
    <t>Pomoc dla repatriantów</t>
  </si>
  <si>
    <t>%           6:5</t>
  </si>
  <si>
    <t>D O T A C J E    O G Ó Ł E M</t>
  </si>
  <si>
    <t xml:space="preserve">Dotacje celowe otrzymane z budżetu państwa na zadania bieżące z zakresu administracji rządowej oraz inne zadania zlecone ustawami realizowane przez powiat </t>
  </si>
  <si>
    <t xml:space="preserve">Dotacje celowe otrzymane z budżetu państwa na inwestycje i zakupy inwestycyjne z zakresu administracji rządowej oraz inne zadania zlecone ustawami realizowane przez powiat </t>
  </si>
  <si>
    <t>Świadczenia społeczne</t>
  </si>
  <si>
    <t xml:space="preserve">Załącznik Nr 7 
</t>
  </si>
  <si>
    <t>WYKONANIE  ZADAŃ WŁASNYCH POWIATU</t>
  </si>
  <si>
    <t>MIASTA MYSŁOWICE</t>
  </si>
  <si>
    <t xml:space="preserve">wg klasyfikacji budżetowej </t>
  </si>
  <si>
    <t>Wykonanie na 31.12.2004 r.</t>
  </si>
  <si>
    <t>%                    6:5</t>
  </si>
  <si>
    <t>Placówki opiekuńczo-wychowawcze</t>
  </si>
  <si>
    <t>Domy pomocy społecznej</t>
  </si>
  <si>
    <t>Edukacyjna opieka wychowawcza</t>
  </si>
  <si>
    <t>Pomoc materialna dla uczniów</t>
  </si>
  <si>
    <t>Plan
wg URM 
z 22.01.2004 r.</t>
  </si>
  <si>
    <t>Wykonanie
na 31.12.2004 r.</t>
  </si>
  <si>
    <t>%                      6:5</t>
  </si>
  <si>
    <t>D O T A C J E   O G Ó Ł E M</t>
  </si>
  <si>
    <t>Dotacje celowe otrzymane z budżetu państwa na realizację bieżących zadań własnych powiatu</t>
  </si>
  <si>
    <t xml:space="preserve">Załącznik Nr 8 
</t>
  </si>
  <si>
    <t>WYKONANIE  ZADAŃ REALIZOWANYCH NA PODSTAWIE POROZUMIEŃ Z ORGANAMI ADMINISTRACJI RZĄDOWEJ</t>
  </si>
  <si>
    <t>PRZEZ MIASTO MYSŁOWICE</t>
  </si>
  <si>
    <t>Zaangażowanie</t>
  </si>
  <si>
    <t>Cmentarze</t>
  </si>
  <si>
    <t>Placówki opiekuńczo- wychowawcze</t>
  </si>
  <si>
    <t>Dotacje celowe otrzymane z budżetu państwa na zadania bieżące realizowane przez gminę na podstawie porozumień z organami administracji rządowej</t>
  </si>
  <si>
    <t xml:space="preserve">Załącznik Nr 9
</t>
  </si>
  <si>
    <t>WYKONANIE  ZADAŃ WŁASNYCH GMINY</t>
  </si>
  <si>
    <t>Oświata i wychowanie</t>
  </si>
  <si>
    <t>Szkoły podstawowe</t>
  </si>
  <si>
    <t>Pozostała działalność</t>
  </si>
  <si>
    <t>Zasiłki i pomoc w naturze oraz składki na ubezpieczenia społeczne</t>
  </si>
  <si>
    <t>Wykonanie
na 30.06.2004 r.</t>
  </si>
  <si>
    <t>Dotacje celowe otrzymane z budżetu państwa na realizację własnych zadań bieżących gmin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</si>
</sst>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_ ;[RED]\-#,##0\ "/>
    <numFmt numFmtId="167" formatCode="0"/>
    <numFmt numFmtId="168" formatCode="#,##0.00"/>
    <numFmt numFmtId="169" formatCode="#,##0;[RED]#,##0"/>
    <numFmt numFmtId="170" formatCode="@"/>
  </numFmts>
  <fonts count="21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name val="Times New Roman CE"/>
      <family val="1"/>
    </font>
    <font>
      <sz val="11"/>
      <name val="Times New Roman CE"/>
      <family val="1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1"/>
      <name val="Times New Roman CE"/>
      <family val="1"/>
    </font>
    <font>
      <b/>
      <sz val="10.5"/>
      <name val="Arial"/>
      <family val="2"/>
    </font>
    <font>
      <b/>
      <sz val="12"/>
      <name val="Times New Roman CE"/>
      <family val="1"/>
    </font>
    <font>
      <sz val="10.5"/>
      <name val="Times New Roman CE"/>
      <family val="1"/>
    </font>
    <font>
      <b/>
      <sz val="10.5"/>
      <name val="Times New Roman CE"/>
      <family val="1"/>
    </font>
    <font>
      <sz val="11"/>
      <name val="Arial"/>
      <family val="2"/>
    </font>
    <font>
      <i/>
      <sz val="12"/>
      <name val="Arial"/>
      <family val="2"/>
    </font>
    <font>
      <b/>
      <sz val="14"/>
      <name val="Times New Roman CE"/>
      <family val="1"/>
    </font>
    <font>
      <b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5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6" fontId="3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vertical="center" wrapText="1"/>
    </xf>
    <xf numFmtId="168" fontId="10" fillId="0" borderId="2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11" fillId="0" borderId="2" xfId="0" applyFont="1" applyBorder="1" applyAlignment="1">
      <alignment vertical="center" wrapText="1"/>
    </xf>
    <xf numFmtId="164" fontId="12" fillId="0" borderId="0" xfId="0" applyFont="1" applyFill="1" applyAlignment="1">
      <alignment/>
    </xf>
    <xf numFmtId="164" fontId="12" fillId="4" borderId="0" xfId="0" applyFont="1" applyFill="1" applyAlignment="1">
      <alignment/>
    </xf>
    <xf numFmtId="164" fontId="13" fillId="0" borderId="2" xfId="0" applyFont="1" applyFill="1" applyBorder="1" applyAlignment="1">
      <alignment vertical="center"/>
    </xf>
    <xf numFmtId="164" fontId="13" fillId="0" borderId="2" xfId="0" applyFont="1" applyFill="1" applyBorder="1" applyAlignment="1">
      <alignment vertical="center" wrapText="1"/>
    </xf>
    <xf numFmtId="165" fontId="13" fillId="0" borderId="2" xfId="0" applyNumberFormat="1" applyFont="1" applyFill="1" applyBorder="1" applyAlignment="1">
      <alignment vertical="center" wrapText="1"/>
    </xf>
    <xf numFmtId="168" fontId="13" fillId="0" borderId="2" xfId="0" applyNumberFormat="1" applyFont="1" applyFill="1" applyBorder="1" applyAlignment="1">
      <alignment vertical="center" wrapText="1"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1" fillId="0" borderId="2" xfId="0" applyFont="1" applyBorder="1" applyAlignment="1">
      <alignment vertical="center"/>
    </xf>
    <xf numFmtId="165" fontId="11" fillId="0" borderId="2" xfId="0" applyNumberFormat="1" applyFont="1" applyBorder="1" applyAlignment="1">
      <alignment vertical="center" wrapText="1"/>
    </xf>
    <xf numFmtId="168" fontId="11" fillId="0" borderId="2" xfId="0" applyNumberFormat="1" applyFont="1" applyBorder="1" applyAlignment="1">
      <alignment vertical="center" wrapText="1"/>
    </xf>
    <xf numFmtId="165" fontId="0" fillId="0" borderId="0" xfId="0" applyNumberFormat="1" applyFont="1" applyAlignment="1">
      <alignment/>
    </xf>
    <xf numFmtId="164" fontId="13" fillId="0" borderId="2" xfId="0" applyFont="1" applyBorder="1" applyAlignment="1">
      <alignment vertical="center"/>
    </xf>
    <xf numFmtId="164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>
      <alignment vertical="center" wrapText="1"/>
    </xf>
    <xf numFmtId="168" fontId="13" fillId="0" borderId="2" xfId="0" applyNumberFormat="1" applyFont="1" applyBorder="1" applyAlignment="1">
      <alignment vertical="center" wrapText="1"/>
    </xf>
    <xf numFmtId="164" fontId="0" fillId="0" borderId="0" xfId="0" applyFont="1" applyAlignment="1">
      <alignment/>
    </xf>
    <xf numFmtId="164" fontId="13" fillId="0" borderId="2" xfId="0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vertical="center"/>
    </xf>
    <xf numFmtId="164" fontId="11" fillId="0" borderId="2" xfId="0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vertical="center" wrapText="1"/>
    </xf>
    <xf numFmtId="168" fontId="11" fillId="0" borderId="2" xfId="0" applyNumberFormat="1" applyFont="1" applyFill="1" applyBorder="1" applyAlignment="1">
      <alignment vertical="center" wrapText="1"/>
    </xf>
    <xf numFmtId="164" fontId="0" fillId="4" borderId="0" xfId="0" applyFont="1" applyFill="1" applyBorder="1" applyAlignment="1">
      <alignment/>
    </xf>
    <xf numFmtId="164" fontId="0" fillId="4" borderId="0" xfId="0" applyFont="1" applyFill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4" borderId="0" xfId="0" applyFont="1" applyFill="1" applyAlignment="1">
      <alignment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6" fillId="0" borderId="0" xfId="0" applyFont="1" applyAlignment="1">
      <alignment/>
    </xf>
    <xf numFmtId="169" fontId="15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7" fontId="7" fillId="0" borderId="2" xfId="0" applyNumberFormat="1" applyFont="1" applyBorder="1" applyAlignment="1">
      <alignment horizontal="center" vertical="center" textRotation="90" wrapText="1"/>
    </xf>
    <xf numFmtId="167" fontId="7" fillId="0" borderId="2" xfId="0" applyNumberFormat="1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8" fontId="10" fillId="0" borderId="2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center"/>
    </xf>
    <xf numFmtId="164" fontId="9" fillId="0" borderId="0" xfId="0" applyFont="1" applyFill="1" applyAlignment="1">
      <alignment horizontal="center" vertical="center"/>
    </xf>
    <xf numFmtId="164" fontId="8" fillId="3" borderId="0" xfId="0" applyFont="1" applyFill="1" applyAlignment="1">
      <alignment horizontal="center" vertical="center"/>
    </xf>
    <xf numFmtId="164" fontId="11" fillId="0" borderId="2" xfId="0" applyFont="1" applyBorder="1" applyAlignment="1">
      <alignment wrapText="1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8" fontId="13" fillId="0" borderId="2" xfId="0" applyNumberFormat="1" applyFont="1" applyFill="1" applyBorder="1" applyAlignment="1">
      <alignment horizontal="right" vertical="center" wrapText="1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8" fontId="13" fillId="0" borderId="2" xfId="0" applyNumberFormat="1" applyFont="1" applyBorder="1" applyAlignment="1">
      <alignment horizontal="right" vertical="center" wrapText="1"/>
    </xf>
    <xf numFmtId="164" fontId="11" fillId="0" borderId="2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right" vertical="center" wrapText="1"/>
    </xf>
    <xf numFmtId="168" fontId="11" fillId="0" borderId="2" xfId="0" applyNumberFormat="1" applyFont="1" applyBorder="1" applyAlignment="1">
      <alignment horizontal="right" vertical="center" wrapText="1"/>
    </xf>
    <xf numFmtId="164" fontId="11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vertical="top"/>
    </xf>
    <xf numFmtId="164" fontId="0" fillId="0" borderId="0" xfId="0" applyFont="1" applyAlignment="1">
      <alignment vertical="top"/>
    </xf>
    <xf numFmtId="164" fontId="14" fillId="0" borderId="0" xfId="0" applyFont="1" applyFill="1" applyBorder="1" applyAlignment="1">
      <alignment/>
    </xf>
    <xf numFmtId="164" fontId="14" fillId="4" borderId="0" xfId="0" applyFont="1" applyFill="1" applyBorder="1" applyAlignment="1">
      <alignment/>
    </xf>
    <xf numFmtId="164" fontId="14" fillId="4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6" fontId="11" fillId="0" borderId="2" xfId="0" applyNumberFormat="1" applyFont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164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8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13" fillId="0" borderId="2" xfId="0" applyFont="1" applyBorder="1" applyAlignment="1">
      <alignment horizontal="center" vertical="top" wrapText="1"/>
    </xf>
    <xf numFmtId="164" fontId="13" fillId="0" borderId="2" xfId="0" applyFont="1" applyBorder="1" applyAlignment="1">
      <alignment vertical="top" wrapText="1"/>
    </xf>
    <xf numFmtId="165" fontId="13" fillId="0" borderId="2" xfId="0" applyNumberFormat="1" applyFont="1" applyBorder="1" applyAlignment="1">
      <alignment horizontal="right" vertical="top" wrapText="1"/>
    </xf>
    <xf numFmtId="166" fontId="13" fillId="0" borderId="2" xfId="0" applyNumberFormat="1" applyFont="1" applyBorder="1" applyAlignment="1">
      <alignment horizontal="right" vertical="top" wrapText="1"/>
    </xf>
    <xf numFmtId="168" fontId="13" fillId="0" borderId="2" xfId="0" applyNumberFormat="1" applyFont="1" applyBorder="1" applyAlignment="1">
      <alignment horizontal="right" vertical="top" wrapText="1"/>
    </xf>
    <xf numFmtId="166" fontId="13" fillId="0" borderId="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Alignment="1">
      <alignment/>
    </xf>
    <xf numFmtId="166" fontId="11" fillId="0" borderId="2" xfId="0" applyNumberFormat="1" applyFont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5" fontId="11" fillId="0" borderId="2" xfId="0" applyNumberFormat="1" applyFont="1" applyBorder="1" applyAlignment="1">
      <alignment/>
    </xf>
    <xf numFmtId="164" fontId="0" fillId="0" borderId="0" xfId="0" applyFont="1" applyFill="1" applyAlignment="1">
      <alignment/>
    </xf>
    <xf numFmtId="168" fontId="13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8" fillId="0" borderId="0" xfId="0" applyFont="1" applyBorder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top" wrapText="1"/>
    </xf>
    <xf numFmtId="164" fontId="13" fillId="0" borderId="2" xfId="0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right" vertical="top" wrapText="1"/>
    </xf>
    <xf numFmtId="168" fontId="13" fillId="0" borderId="2" xfId="0" applyNumberFormat="1" applyFont="1" applyFill="1" applyBorder="1" applyAlignment="1">
      <alignment horizontal="right" vertical="top" wrapText="1"/>
    </xf>
    <xf numFmtId="164" fontId="14" fillId="0" borderId="0" xfId="0" applyFont="1" applyBorder="1" applyAlignment="1">
      <alignment/>
    </xf>
    <xf numFmtId="164" fontId="11" fillId="0" borderId="2" xfId="0" applyFont="1" applyBorder="1" applyAlignment="1">
      <alignment horizontal="center" vertical="top" wrapText="1"/>
    </xf>
    <xf numFmtId="164" fontId="11" fillId="0" borderId="2" xfId="0" applyFont="1" applyBorder="1" applyAlignment="1">
      <alignment vertical="top" wrapText="1"/>
    </xf>
    <xf numFmtId="165" fontId="11" fillId="0" borderId="2" xfId="0" applyNumberFormat="1" applyFont="1" applyFill="1" applyBorder="1" applyAlignment="1">
      <alignment horizontal="right" vertical="top"/>
    </xf>
    <xf numFmtId="168" fontId="11" fillId="0" borderId="2" xfId="0" applyNumberFormat="1" applyFont="1" applyBorder="1" applyAlignment="1">
      <alignment horizontal="right" vertical="top" wrapText="1"/>
    </xf>
    <xf numFmtId="165" fontId="11" fillId="0" borderId="2" xfId="0" applyNumberFormat="1" applyFont="1" applyBorder="1" applyAlignment="1">
      <alignment horizontal="right" vertical="top"/>
    </xf>
    <xf numFmtId="165" fontId="13" fillId="0" borderId="2" xfId="0" applyNumberFormat="1" applyFont="1" applyBorder="1" applyAlignment="1">
      <alignment horizontal="right" vertical="top"/>
    </xf>
    <xf numFmtId="164" fontId="0" fillId="0" borderId="0" xfId="0" applyFont="1" applyFill="1" applyBorder="1" applyAlignment="1">
      <alignment/>
    </xf>
    <xf numFmtId="164" fontId="11" fillId="0" borderId="2" xfId="0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68" fontId="11" fillId="0" borderId="2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Border="1" applyAlignment="1">
      <alignment horizontal="right" vertical="top" wrapText="1"/>
    </xf>
    <xf numFmtId="166" fontId="11" fillId="0" borderId="2" xfId="0" applyNumberFormat="1" applyFont="1" applyBorder="1" applyAlignment="1">
      <alignment horizontal="right" vertical="top" wrapText="1"/>
    </xf>
    <xf numFmtId="164" fontId="12" fillId="0" borderId="0" xfId="0" applyFont="1" applyBorder="1" applyAlignment="1">
      <alignment/>
    </xf>
    <xf numFmtId="164" fontId="5" fillId="0" borderId="1" xfId="0" applyFont="1" applyBorder="1" applyAlignment="1">
      <alignment horizontal="center" vertical="top"/>
    </xf>
    <xf numFmtId="164" fontId="7" fillId="0" borderId="1" xfId="0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left" vertical="top"/>
    </xf>
    <xf numFmtId="164" fontId="1" fillId="0" borderId="2" xfId="0" applyFont="1" applyBorder="1" applyAlignment="1">
      <alignment horizontal="center"/>
    </xf>
    <xf numFmtId="168" fontId="10" fillId="0" borderId="2" xfId="0" applyNumberFormat="1" applyFont="1" applyFill="1" applyBorder="1" applyAlignment="1">
      <alignment horizontal="right" vertical="center"/>
    </xf>
    <xf numFmtId="166" fontId="0" fillId="0" borderId="0" xfId="0" applyNumberFormat="1" applyFont="1" applyBorder="1" applyAlignment="1">
      <alignment/>
    </xf>
    <xf numFmtId="164" fontId="13" fillId="0" borderId="2" xfId="0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right" wrapText="1"/>
    </xf>
    <xf numFmtId="166" fontId="13" fillId="0" borderId="2" xfId="0" applyNumberFormat="1" applyFont="1" applyFill="1" applyBorder="1" applyAlignment="1">
      <alignment horizontal="right" wrapText="1"/>
    </xf>
    <xf numFmtId="168" fontId="13" fillId="0" borderId="2" xfId="0" applyNumberFormat="1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right" wrapText="1"/>
    </xf>
    <xf numFmtId="165" fontId="11" fillId="0" borderId="2" xfId="0" applyNumberFormat="1" applyFont="1" applyFill="1" applyBorder="1" applyAlignment="1">
      <alignment horizontal="right" wrapText="1"/>
    </xf>
    <xf numFmtId="166" fontId="11" fillId="0" borderId="2" xfId="0" applyNumberFormat="1" applyFont="1" applyBorder="1" applyAlignment="1">
      <alignment horizontal="right" wrapText="1"/>
    </xf>
    <xf numFmtId="168" fontId="11" fillId="0" borderId="2" xfId="0" applyNumberFormat="1" applyFont="1" applyBorder="1" applyAlignment="1">
      <alignment horizontal="right"/>
    </xf>
    <xf numFmtId="164" fontId="13" fillId="0" borderId="2" xfId="0" applyFont="1" applyBorder="1" applyAlignment="1">
      <alignment horizontal="center" vertical="top"/>
    </xf>
    <xf numFmtId="164" fontId="13" fillId="0" borderId="2" xfId="0" applyFont="1" applyBorder="1" applyAlignment="1">
      <alignment vertical="top"/>
    </xf>
    <xf numFmtId="165" fontId="13" fillId="0" borderId="2" xfId="0" applyNumberFormat="1" applyFont="1" applyBorder="1" applyAlignment="1">
      <alignment horizontal="right"/>
    </xf>
    <xf numFmtId="166" fontId="13" fillId="0" borderId="2" xfId="0" applyNumberFormat="1" applyFont="1" applyBorder="1" applyAlignment="1">
      <alignment horizontal="right"/>
    </xf>
    <xf numFmtId="168" fontId="13" fillId="0" borderId="2" xfId="0" applyNumberFormat="1" applyFont="1" applyBorder="1" applyAlignment="1">
      <alignment horizontal="right"/>
    </xf>
    <xf numFmtId="164" fontId="11" fillId="0" borderId="2" xfId="0" applyFont="1" applyBorder="1" applyAlignment="1">
      <alignment horizontal="center" vertical="top"/>
    </xf>
    <xf numFmtId="164" fontId="11" fillId="0" borderId="2" xfId="0" applyFont="1" applyBorder="1" applyAlignment="1">
      <alignment vertical="top"/>
    </xf>
    <xf numFmtId="165" fontId="11" fillId="0" borderId="2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8" fillId="0" borderId="0" xfId="0" applyFont="1" applyFill="1" applyAlignment="1">
      <alignment horizontal="center" vertical="center"/>
    </xf>
    <xf numFmtId="165" fontId="13" fillId="0" borderId="2" xfId="0" applyNumberFormat="1" applyFont="1" applyFill="1" applyBorder="1" applyAlignment="1">
      <alignment vertical="top" wrapText="1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3" fillId="0" borderId="2" xfId="0" applyFont="1" applyBorder="1" applyAlignment="1">
      <alignment horizontal="left" vertical="top" wrapText="1"/>
    </xf>
    <xf numFmtId="165" fontId="13" fillId="0" borderId="2" xfId="0" applyNumberFormat="1" applyFont="1" applyBorder="1" applyAlignment="1">
      <alignment vertical="top" wrapText="1"/>
    </xf>
    <xf numFmtId="164" fontId="11" fillId="0" borderId="2" xfId="0" applyFont="1" applyBorder="1" applyAlignment="1">
      <alignment horizontal="left" vertical="top" wrapText="1"/>
    </xf>
    <xf numFmtId="165" fontId="11" fillId="0" borderId="2" xfId="0" applyNumberFormat="1" applyFont="1" applyBorder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164" fontId="13" fillId="0" borderId="2" xfId="0" applyFont="1" applyBorder="1" applyAlignment="1">
      <alignment horizontal="center"/>
    </xf>
    <xf numFmtId="164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166" fontId="13" fillId="0" borderId="2" xfId="0" applyNumberFormat="1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6" fontId="11" fillId="0" borderId="2" xfId="0" applyNumberFormat="1" applyFont="1" applyBorder="1" applyAlignment="1">
      <alignment/>
    </xf>
    <xf numFmtId="164" fontId="17" fillId="0" borderId="2" xfId="0" applyFont="1" applyBorder="1" applyAlignment="1">
      <alignment horizontal="center"/>
    </xf>
    <xf numFmtId="164" fontId="11" fillId="0" borderId="3" xfId="0" applyFont="1" applyBorder="1" applyAlignment="1">
      <alignment horizontal="center" vertical="top" wrapText="1"/>
    </xf>
    <xf numFmtId="164" fontId="11" fillId="0" borderId="3" xfId="0" applyFont="1" applyBorder="1" applyAlignment="1">
      <alignment horizontal="left" vertical="top" wrapText="1"/>
    </xf>
    <xf numFmtId="165" fontId="11" fillId="0" borderId="3" xfId="0" applyNumberFormat="1" applyFont="1" applyBorder="1" applyAlignment="1">
      <alignment horizontal="right" wrapText="1"/>
    </xf>
    <xf numFmtId="165" fontId="11" fillId="0" borderId="3" xfId="0" applyNumberFormat="1" applyFont="1" applyFill="1" applyBorder="1" applyAlignment="1">
      <alignment horizontal="right" wrapText="1"/>
    </xf>
    <xf numFmtId="166" fontId="11" fillId="0" borderId="3" xfId="0" applyNumberFormat="1" applyFont="1" applyBorder="1" applyAlignment="1">
      <alignment horizontal="right" wrapText="1"/>
    </xf>
    <xf numFmtId="168" fontId="11" fillId="0" borderId="3" xfId="0" applyNumberFormat="1" applyFont="1" applyFill="1" applyBorder="1" applyAlignment="1">
      <alignment horizontal="right"/>
    </xf>
    <xf numFmtId="164" fontId="11" fillId="0" borderId="4" xfId="0" applyFont="1" applyBorder="1" applyAlignment="1">
      <alignment horizontal="center" vertical="top" wrapText="1"/>
    </xf>
    <xf numFmtId="164" fontId="11" fillId="0" borderId="5" xfId="0" applyFont="1" applyBorder="1" applyAlignment="1">
      <alignment horizontal="center" vertical="top" wrapText="1"/>
    </xf>
    <xf numFmtId="164" fontId="11" fillId="0" borderId="5" xfId="0" applyFont="1" applyBorder="1" applyAlignment="1">
      <alignment horizontal="left" vertical="top" wrapText="1"/>
    </xf>
    <xf numFmtId="165" fontId="11" fillId="0" borderId="5" xfId="0" applyNumberFormat="1" applyFont="1" applyBorder="1" applyAlignment="1">
      <alignment horizontal="right" wrapText="1"/>
    </xf>
    <xf numFmtId="165" fontId="11" fillId="0" borderId="5" xfId="0" applyNumberFormat="1" applyFont="1" applyFill="1" applyBorder="1" applyAlignment="1">
      <alignment horizontal="right" wrapText="1"/>
    </xf>
    <xf numFmtId="166" fontId="11" fillId="0" borderId="5" xfId="0" applyNumberFormat="1" applyFont="1" applyBorder="1" applyAlignment="1">
      <alignment horizontal="right" wrapText="1"/>
    </xf>
    <xf numFmtId="168" fontId="11" fillId="0" borderId="6" xfId="0" applyNumberFormat="1" applyFont="1" applyFill="1" applyBorder="1" applyAlignment="1">
      <alignment horizontal="right"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/>
    </xf>
    <xf numFmtId="168" fontId="11" fillId="0" borderId="2" xfId="0" applyNumberFormat="1" applyFont="1" applyFill="1" applyBorder="1" applyAlignment="1">
      <alignment horizontal="right"/>
    </xf>
    <xf numFmtId="164" fontId="20" fillId="0" borderId="2" xfId="0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right" vertical="center" wrapText="1"/>
    </xf>
    <xf numFmtId="168" fontId="20" fillId="0" borderId="2" xfId="0" applyNumberFormat="1" applyFont="1" applyFill="1" applyBorder="1" applyAlignment="1">
      <alignment horizontal="right" vertical="center" wrapText="1"/>
    </xf>
    <xf numFmtId="165" fontId="11" fillId="0" borderId="3" xfId="0" applyNumberFormat="1" applyFont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168" fontId="11" fillId="0" borderId="3" xfId="0" applyNumberFormat="1" applyFont="1" applyBorder="1" applyAlignment="1">
      <alignment horizontal="right" vertical="top" wrapText="1"/>
    </xf>
    <xf numFmtId="165" fontId="11" fillId="0" borderId="5" xfId="0" applyNumberFormat="1" applyFont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168" fontId="11" fillId="0" borderId="6" xfId="0" applyNumberFormat="1" applyFont="1" applyBorder="1" applyAlignment="1">
      <alignment horizontal="right" vertical="top" wrapText="1"/>
    </xf>
    <xf numFmtId="164" fontId="13" fillId="0" borderId="7" xfId="0" applyFont="1" applyBorder="1" applyAlignment="1">
      <alignment horizontal="center" vertical="top" wrapText="1"/>
    </xf>
    <xf numFmtId="164" fontId="11" fillId="0" borderId="7" xfId="0" applyFont="1" applyBorder="1" applyAlignment="1">
      <alignment horizontal="center" vertical="top" wrapText="1"/>
    </xf>
    <xf numFmtId="164" fontId="13" fillId="0" borderId="7" xfId="0" applyFont="1" applyFill="1" applyBorder="1" applyAlignment="1">
      <alignment horizontal="left" vertical="top" wrapText="1"/>
    </xf>
    <xf numFmtId="165" fontId="13" fillId="0" borderId="7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horizontal="right" vertical="top" wrapText="1"/>
    </xf>
    <xf numFmtId="165" fontId="13" fillId="0" borderId="2" xfId="0" applyNumberFormat="1" applyFont="1" applyBorder="1" applyAlignment="1">
      <alignment vertical="top"/>
    </xf>
    <xf numFmtId="168" fontId="20" fillId="0" borderId="2" xfId="0" applyNumberFormat="1" applyFont="1" applyFill="1" applyBorder="1" applyAlignment="1">
      <alignment horizontal="right" vertical="center"/>
    </xf>
    <xf numFmtId="164" fontId="11" fillId="0" borderId="3" xfId="0" applyFont="1" applyBorder="1" applyAlignment="1">
      <alignment horizontal="center"/>
    </xf>
    <xf numFmtId="164" fontId="11" fillId="0" borderId="3" xfId="0" applyFont="1" applyBorder="1" applyAlignment="1">
      <alignment wrapText="1"/>
    </xf>
    <xf numFmtId="165" fontId="11" fillId="0" borderId="3" xfId="0" applyNumberFormat="1" applyFont="1" applyBorder="1" applyAlignment="1">
      <alignment/>
    </xf>
    <xf numFmtId="168" fontId="11" fillId="0" borderId="3" xfId="0" applyNumberFormat="1" applyFont="1" applyBorder="1" applyAlignment="1">
      <alignment horizontal="right"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5" xfId="0" applyFont="1" applyBorder="1" applyAlignment="1">
      <alignment wrapText="1"/>
    </xf>
    <xf numFmtId="165" fontId="11" fillId="0" borderId="5" xfId="0" applyNumberFormat="1" applyFont="1" applyBorder="1" applyAlignment="1">
      <alignment/>
    </xf>
    <xf numFmtId="168" fontId="11" fillId="0" borderId="6" xfId="0" applyNumberFormat="1" applyFont="1" applyBorder="1" applyAlignment="1">
      <alignment horizontal="right"/>
    </xf>
    <xf numFmtId="164" fontId="13" fillId="0" borderId="7" xfId="0" applyFont="1" applyBorder="1" applyAlignment="1">
      <alignment horizontal="center"/>
    </xf>
    <xf numFmtId="164" fontId="13" fillId="0" borderId="7" xfId="0" applyFont="1" applyBorder="1" applyAlignment="1">
      <alignment wrapText="1"/>
    </xf>
    <xf numFmtId="165" fontId="13" fillId="0" borderId="7" xfId="0" applyNumberFormat="1" applyFont="1" applyBorder="1" applyAlignment="1">
      <alignment/>
    </xf>
    <xf numFmtId="165" fontId="11" fillId="0" borderId="2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8" fontId="13" fillId="0" borderId="3" xfId="0" applyNumberFormat="1" applyFont="1" applyBorder="1" applyAlignment="1">
      <alignment horizontal="right" vertical="top" wrapText="1"/>
    </xf>
    <xf numFmtId="164" fontId="11" fillId="0" borderId="4" xfId="0" applyFont="1" applyBorder="1" applyAlignment="1">
      <alignment/>
    </xf>
    <xf numFmtId="164" fontId="11" fillId="0" borderId="5" xfId="0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 applyProtection="1">
      <alignment horizontal="righ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74"/>
  <sheetViews>
    <sheetView view="pageBreakPreview" zoomScale="75" zoomScaleNormal="75" zoomScaleSheetLayoutView="75" workbookViewId="0" topLeftCell="A7">
      <pane ySplit="300" topLeftCell="A1" activePane="bottomLeft" state="split"/>
      <selection pane="topLeft" activeCell="A7" sqref="A7"/>
      <selection pane="bottomLeft" activeCell="G47" sqref="G47"/>
    </sheetView>
  </sheetViews>
  <sheetFormatPr defaultColWidth="8.796875" defaultRowHeight="15"/>
  <cols>
    <col min="1" max="1" width="4.5" style="1" customWidth="1"/>
    <col min="2" max="2" width="7.09765625" style="1" customWidth="1"/>
    <col min="3" max="3" width="43.59765625" style="2" customWidth="1"/>
    <col min="4" max="4" width="11.59765625" style="2" customWidth="1"/>
    <col min="5" max="5" width="12.59765625" style="2" customWidth="1"/>
    <col min="6" max="6" width="0" style="3" hidden="1" customWidth="1"/>
    <col min="7" max="7" width="12.59765625" style="4" customWidth="1"/>
    <col min="8" max="8" width="10" style="3" customWidth="1"/>
    <col min="9" max="10" width="10.19921875" style="4" customWidth="1"/>
    <col min="11" max="11" width="10" style="4" customWidth="1"/>
    <col min="12" max="12" width="7.09765625" style="4" customWidth="1"/>
    <col min="13" max="13" width="9.09765625" style="0" customWidth="1"/>
    <col min="14" max="14" width="12.3984375" style="0" customWidth="1"/>
  </cols>
  <sheetData>
    <row r="1" spans="1:12" ht="15.75" customHeight="1">
      <c r="A1" s="5"/>
      <c r="B1" s="5"/>
      <c r="C1" s="6"/>
      <c r="D1" s="6"/>
      <c r="E1" s="6"/>
      <c r="F1" s="7"/>
      <c r="G1" s="8" t="s">
        <v>0</v>
      </c>
      <c r="H1" s="8"/>
      <c r="I1" s="8"/>
      <c r="J1" s="8"/>
      <c r="K1" s="8"/>
      <c r="L1" s="8"/>
    </row>
    <row r="2" spans="1:12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6.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2" customFormat="1" ht="18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 customHeight="1">
      <c r="A6" s="5"/>
      <c r="B6" s="5"/>
      <c r="C6" s="6"/>
      <c r="D6" s="6"/>
      <c r="E6" s="6"/>
      <c r="F6" s="7"/>
      <c r="G6" s="13"/>
      <c r="H6" s="7"/>
      <c r="I6" s="14" t="s">
        <v>5</v>
      </c>
      <c r="J6" s="14"/>
      <c r="K6" s="14"/>
      <c r="L6" s="14"/>
    </row>
    <row r="7" spans="1:14" ht="24" customHeight="1">
      <c r="A7" s="15" t="s">
        <v>6</v>
      </c>
      <c r="B7" s="15" t="s">
        <v>7</v>
      </c>
      <c r="C7" s="16" t="s">
        <v>8</v>
      </c>
      <c r="D7" s="17" t="s">
        <v>9</v>
      </c>
      <c r="E7" s="17" t="s">
        <v>10</v>
      </c>
      <c r="F7" s="18" t="s">
        <v>11</v>
      </c>
      <c r="G7" s="19" t="s">
        <v>12</v>
      </c>
      <c r="H7" s="20" t="s">
        <v>13</v>
      </c>
      <c r="I7" s="20"/>
      <c r="J7" s="20"/>
      <c r="K7" s="20"/>
      <c r="L7" s="19" t="s">
        <v>14</v>
      </c>
      <c r="N7" s="21"/>
    </row>
    <row r="8" spans="1:14" s="22" customFormat="1" ht="30.75" customHeight="1">
      <c r="A8" s="15"/>
      <c r="B8" s="15"/>
      <c r="C8" s="16"/>
      <c r="D8" s="17"/>
      <c r="E8" s="17"/>
      <c r="F8" s="18"/>
      <c r="G8" s="19"/>
      <c r="H8" s="19" t="s">
        <v>15</v>
      </c>
      <c r="I8" s="19" t="s">
        <v>16</v>
      </c>
      <c r="J8" s="19" t="s">
        <v>17</v>
      </c>
      <c r="K8" s="19" t="s">
        <v>18</v>
      </c>
      <c r="L8" s="19"/>
      <c r="N8" s="21"/>
    </row>
    <row r="9" spans="1:12" s="2" customFormat="1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</row>
    <row r="10" spans="1:14" s="29" customFormat="1" ht="20.25" customHeight="1">
      <c r="A10" s="24" t="s">
        <v>19</v>
      </c>
      <c r="B10" s="24"/>
      <c r="C10" s="24"/>
      <c r="D10" s="25">
        <f aca="true" t="shared" si="0" ref="D10:K10">SUM(D12,D15,D20,D28)</f>
        <v>2736054</v>
      </c>
      <c r="E10" s="25">
        <f t="shared" si="0"/>
        <v>8690206</v>
      </c>
      <c r="F10" s="25">
        <f t="shared" si="0"/>
        <v>457017</v>
      </c>
      <c r="G10" s="25">
        <f>SUM(G12,G15,G20,G28)</f>
        <v>8656652</v>
      </c>
      <c r="H10" s="25">
        <f t="shared" si="0"/>
        <v>766442</v>
      </c>
      <c r="I10" s="25">
        <f t="shared" si="0"/>
        <v>7857830</v>
      </c>
      <c r="J10" s="25">
        <f t="shared" si="0"/>
        <v>0</v>
      </c>
      <c r="K10" s="25">
        <f t="shared" si="0"/>
        <v>32380</v>
      </c>
      <c r="L10" s="26">
        <f>G10/E10*100</f>
        <v>99.61388717367574</v>
      </c>
      <c r="M10" s="27"/>
      <c r="N10" s="28"/>
    </row>
    <row r="11" spans="1:13" s="32" customFormat="1" ht="9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s="38" customFormat="1" ht="17.25" customHeight="1">
      <c r="A12" s="33">
        <v>750</v>
      </c>
      <c r="B12" s="34"/>
      <c r="C12" s="34" t="s">
        <v>20</v>
      </c>
      <c r="D12" s="35">
        <f aca="true" t="shared" si="1" ref="D12:K12">SUM(D13:D13)</f>
        <v>221841</v>
      </c>
      <c r="E12" s="35">
        <f t="shared" si="1"/>
        <v>224091</v>
      </c>
      <c r="F12" s="35">
        <f t="shared" si="1"/>
        <v>0</v>
      </c>
      <c r="G12" s="35">
        <f t="shared" si="1"/>
        <v>224091</v>
      </c>
      <c r="H12" s="35">
        <f t="shared" si="1"/>
        <v>217091</v>
      </c>
      <c r="I12" s="35">
        <f t="shared" si="1"/>
        <v>7000</v>
      </c>
      <c r="J12" s="35">
        <f t="shared" si="1"/>
        <v>0</v>
      </c>
      <c r="K12" s="35">
        <f t="shared" si="1"/>
        <v>0</v>
      </c>
      <c r="L12" s="36">
        <f aca="true" t="shared" si="2" ref="L12:L29">G12/E12*100</f>
        <v>100</v>
      </c>
      <c r="M12" s="37"/>
    </row>
    <row r="13" spans="1:13" s="38" customFormat="1" ht="16.5" customHeight="1">
      <c r="A13" s="39">
        <v>750</v>
      </c>
      <c r="B13" s="39">
        <v>75011</v>
      </c>
      <c r="C13" s="30" t="s">
        <v>21</v>
      </c>
      <c r="D13" s="40">
        <v>221841</v>
      </c>
      <c r="E13" s="40">
        <v>224091</v>
      </c>
      <c r="F13" s="40"/>
      <c r="G13" s="40">
        <v>224091</v>
      </c>
      <c r="H13" s="40">
        <f>181250+10000+22000+3841</f>
        <v>217091</v>
      </c>
      <c r="I13" s="40">
        <v>7000</v>
      </c>
      <c r="J13" s="40">
        <v>0</v>
      </c>
      <c r="K13" s="40">
        <v>0</v>
      </c>
      <c r="L13" s="41">
        <f t="shared" si="2"/>
        <v>100</v>
      </c>
      <c r="M13" s="42"/>
    </row>
    <row r="14" spans="1:13" s="38" customFormat="1" ht="8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2"/>
    </row>
    <row r="15" spans="1:13" s="47" customFormat="1" ht="46.5" customHeight="1">
      <c r="A15" s="43">
        <v>751</v>
      </c>
      <c r="B15" s="43"/>
      <c r="C15" s="44" t="s">
        <v>22</v>
      </c>
      <c r="D15" s="45">
        <f aca="true" t="shared" si="3" ref="D15:K15">SUM(D16:D18)</f>
        <v>11280</v>
      </c>
      <c r="E15" s="45">
        <f t="shared" si="3"/>
        <v>196822</v>
      </c>
      <c r="F15" s="45">
        <f t="shared" si="3"/>
        <v>0</v>
      </c>
      <c r="G15" s="45">
        <f t="shared" si="3"/>
        <v>196811</v>
      </c>
      <c r="H15" s="45">
        <f t="shared" si="3"/>
        <v>9949</v>
      </c>
      <c r="I15" s="45">
        <f t="shared" si="3"/>
        <v>186862</v>
      </c>
      <c r="J15" s="45">
        <f t="shared" si="3"/>
        <v>0</v>
      </c>
      <c r="K15" s="45">
        <f t="shared" si="3"/>
        <v>0</v>
      </c>
      <c r="L15" s="46">
        <f t="shared" si="2"/>
        <v>99.9944111938706</v>
      </c>
      <c r="M15" s="42"/>
    </row>
    <row r="16" spans="1:13" s="47" customFormat="1" ht="33" customHeight="1">
      <c r="A16" s="39">
        <v>751</v>
      </c>
      <c r="B16" s="39">
        <v>75101</v>
      </c>
      <c r="C16" s="30" t="s">
        <v>23</v>
      </c>
      <c r="D16" s="40">
        <v>11280</v>
      </c>
      <c r="E16" s="40">
        <v>11280</v>
      </c>
      <c r="F16" s="40"/>
      <c r="G16" s="40">
        <v>11279</v>
      </c>
      <c r="H16" s="40">
        <f>1624+231</f>
        <v>1855</v>
      </c>
      <c r="I16" s="40">
        <v>9424</v>
      </c>
      <c r="J16" s="40">
        <v>0</v>
      </c>
      <c r="K16" s="40">
        <v>0</v>
      </c>
      <c r="L16" s="41">
        <f t="shared" si="2"/>
        <v>99.99113475177305</v>
      </c>
      <c r="M16" s="42"/>
    </row>
    <row r="17" spans="1:13" s="47" customFormat="1" ht="18.75" customHeight="1">
      <c r="A17" s="39">
        <v>751</v>
      </c>
      <c r="B17" s="39">
        <v>75108</v>
      </c>
      <c r="C17" s="30" t="s">
        <v>24</v>
      </c>
      <c r="D17" s="40">
        <v>0</v>
      </c>
      <c r="E17" s="40">
        <v>87140</v>
      </c>
      <c r="F17" s="40"/>
      <c r="G17" s="40">
        <v>87135</v>
      </c>
      <c r="H17" s="40">
        <f>3321+472</f>
        <v>3793</v>
      </c>
      <c r="I17" s="40">
        <f>50119+8357+24644+222</f>
        <v>83342</v>
      </c>
      <c r="J17" s="40">
        <v>0</v>
      </c>
      <c r="K17" s="40">
        <v>0</v>
      </c>
      <c r="L17" s="41"/>
      <c r="M17" s="42"/>
    </row>
    <row r="18" spans="1:14" s="47" customFormat="1" ht="16.5" customHeight="1">
      <c r="A18" s="39">
        <v>751</v>
      </c>
      <c r="B18" s="39">
        <v>75113</v>
      </c>
      <c r="C18" s="30" t="s">
        <v>25</v>
      </c>
      <c r="D18" s="40">
        <v>0</v>
      </c>
      <c r="E18" s="40">
        <v>98402</v>
      </c>
      <c r="F18" s="40"/>
      <c r="G18" s="40">
        <v>98397</v>
      </c>
      <c r="H18" s="40">
        <f>3766+535</f>
        <v>4301</v>
      </c>
      <c r="I18" s="40">
        <f>62020+4824+27159+93</f>
        <v>94096</v>
      </c>
      <c r="J18" s="40">
        <v>0</v>
      </c>
      <c r="K18" s="40">
        <v>0</v>
      </c>
      <c r="L18" s="41">
        <f t="shared" si="2"/>
        <v>99.99491880246336</v>
      </c>
      <c r="M18" s="42"/>
      <c r="N18" s="42"/>
    </row>
    <row r="19" spans="1:14" s="47" customFormat="1" ht="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2"/>
      <c r="N19" s="42"/>
    </row>
    <row r="20" spans="1:14" s="47" customFormat="1" ht="15.75" customHeight="1">
      <c r="A20" s="33">
        <v>852</v>
      </c>
      <c r="B20" s="34"/>
      <c r="C20" s="48" t="s">
        <v>26</v>
      </c>
      <c r="D20" s="35">
        <f>SUM(D21:D26)</f>
        <v>2502933</v>
      </c>
      <c r="E20" s="35">
        <f aca="true" t="shared" si="4" ref="E20:K20">SUM(E21:E26)</f>
        <v>7812276</v>
      </c>
      <c r="F20" s="35">
        <f t="shared" si="4"/>
        <v>0</v>
      </c>
      <c r="G20" s="35">
        <f t="shared" si="4"/>
        <v>7778733</v>
      </c>
      <c r="H20" s="35">
        <f t="shared" si="4"/>
        <v>539402</v>
      </c>
      <c r="I20" s="35">
        <f t="shared" si="4"/>
        <v>7206951</v>
      </c>
      <c r="J20" s="35">
        <f t="shared" si="4"/>
        <v>0</v>
      </c>
      <c r="K20" s="35">
        <f t="shared" si="4"/>
        <v>32380</v>
      </c>
      <c r="L20" s="36">
        <f t="shared" si="2"/>
        <v>99.57063728931236</v>
      </c>
      <c r="M20" s="42"/>
      <c r="N20" s="42"/>
    </row>
    <row r="21" spans="1:14" s="47" customFormat="1" ht="31.5" customHeight="1">
      <c r="A21" s="49">
        <v>852</v>
      </c>
      <c r="B21" s="50">
        <v>85212</v>
      </c>
      <c r="C21" s="50" t="s">
        <v>27</v>
      </c>
      <c r="D21" s="51">
        <v>0</v>
      </c>
      <c r="E21" s="51">
        <v>6307529</v>
      </c>
      <c r="F21" s="51"/>
      <c r="G21" s="51">
        <v>6275086</v>
      </c>
      <c r="H21" s="51">
        <f>84864+144341+2141</f>
        <v>231346</v>
      </c>
      <c r="I21" s="51">
        <f>5970824+21420+9497+4961+4658</f>
        <v>6011360</v>
      </c>
      <c r="J21" s="51">
        <v>0</v>
      </c>
      <c r="K21" s="51">
        <v>32380</v>
      </c>
      <c r="L21" s="52">
        <f t="shared" si="2"/>
        <v>99.48564643935842</v>
      </c>
      <c r="M21" s="42"/>
      <c r="N21" s="42"/>
    </row>
    <row r="22" spans="1:14" s="47" customFormat="1" ht="45.75" customHeight="1">
      <c r="A22" s="39">
        <v>852</v>
      </c>
      <c r="B22" s="30">
        <v>85213</v>
      </c>
      <c r="C22" s="30" t="s">
        <v>28</v>
      </c>
      <c r="D22" s="40">
        <v>77613</v>
      </c>
      <c r="E22" s="40">
        <v>77613</v>
      </c>
      <c r="F22" s="40"/>
      <c r="G22" s="40">
        <v>76522</v>
      </c>
      <c r="H22" s="40">
        <v>0</v>
      </c>
      <c r="I22" s="40">
        <v>76522</v>
      </c>
      <c r="J22" s="40">
        <v>0</v>
      </c>
      <c r="K22" s="40">
        <v>0</v>
      </c>
      <c r="L22" s="41">
        <f t="shared" si="2"/>
        <v>98.59430765464549</v>
      </c>
      <c r="M22" s="42"/>
      <c r="N22" s="42"/>
    </row>
    <row r="23" spans="1:113" s="54" customFormat="1" ht="30" customHeight="1">
      <c r="A23" s="39">
        <v>852</v>
      </c>
      <c r="B23" s="39">
        <v>85214</v>
      </c>
      <c r="C23" s="30" t="s">
        <v>29</v>
      </c>
      <c r="D23" s="40">
        <v>1641252</v>
      </c>
      <c r="E23" s="40">
        <v>1123231</v>
      </c>
      <c r="F23" s="40"/>
      <c r="G23" s="40">
        <v>1123222</v>
      </c>
      <c r="H23" s="40">
        <v>59020</v>
      </c>
      <c r="I23" s="40">
        <v>1064202</v>
      </c>
      <c r="J23" s="40">
        <v>0</v>
      </c>
      <c r="K23" s="40">
        <v>0</v>
      </c>
      <c r="L23" s="41">
        <f t="shared" si="2"/>
        <v>99.99919874006326</v>
      </c>
      <c r="M23" s="42"/>
      <c r="N23" s="42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</row>
    <row r="24" spans="1:14" s="47" customFormat="1" ht="20.25" customHeight="1">
      <c r="A24" s="39">
        <v>852</v>
      </c>
      <c r="B24" s="39">
        <v>85216</v>
      </c>
      <c r="C24" s="30" t="s">
        <v>30</v>
      </c>
      <c r="D24" s="40">
        <v>178166</v>
      </c>
      <c r="E24" s="40">
        <v>33339</v>
      </c>
      <c r="F24" s="40"/>
      <c r="G24" s="40">
        <v>33339</v>
      </c>
      <c r="H24" s="40">
        <v>0</v>
      </c>
      <c r="I24" s="40">
        <v>33339</v>
      </c>
      <c r="J24" s="40">
        <v>0</v>
      </c>
      <c r="K24" s="40">
        <v>0</v>
      </c>
      <c r="L24" s="41">
        <f t="shared" si="2"/>
        <v>100</v>
      </c>
      <c r="M24" s="42"/>
      <c r="N24" s="42"/>
    </row>
    <row r="25" spans="1:14" s="47" customFormat="1" ht="18" customHeight="1">
      <c r="A25" s="39">
        <v>852</v>
      </c>
      <c r="B25" s="39">
        <v>85219</v>
      </c>
      <c r="C25" s="30" t="s">
        <v>31</v>
      </c>
      <c r="D25" s="40">
        <v>600135</v>
      </c>
      <c r="E25" s="40">
        <v>264797</v>
      </c>
      <c r="F25" s="40"/>
      <c r="G25" s="40">
        <v>264797</v>
      </c>
      <c r="H25" s="40">
        <f>174520+40000+30325+4191</f>
        <v>249036</v>
      </c>
      <c r="I25" s="40">
        <f>1800+650+8209+5102</f>
        <v>15761</v>
      </c>
      <c r="J25" s="40">
        <v>0</v>
      </c>
      <c r="K25" s="40">
        <v>0</v>
      </c>
      <c r="L25" s="41">
        <f t="shared" si="2"/>
        <v>100</v>
      </c>
      <c r="M25" s="42"/>
      <c r="N25" s="42"/>
    </row>
    <row r="26" spans="1:14" s="47" customFormat="1" ht="29.25" customHeight="1">
      <c r="A26" s="39">
        <v>852</v>
      </c>
      <c r="B26" s="39">
        <v>85228</v>
      </c>
      <c r="C26" s="30" t="s">
        <v>32</v>
      </c>
      <c r="D26" s="40">
        <v>5767</v>
      </c>
      <c r="E26" s="40">
        <v>5767</v>
      </c>
      <c r="F26" s="40"/>
      <c r="G26" s="40">
        <v>5767</v>
      </c>
      <c r="H26" s="40">
        <v>0</v>
      </c>
      <c r="I26" s="40">
        <v>5767</v>
      </c>
      <c r="J26" s="40">
        <v>0</v>
      </c>
      <c r="K26" s="40">
        <v>0</v>
      </c>
      <c r="L26" s="41">
        <f>G26/E26*100</f>
        <v>100</v>
      </c>
      <c r="M26" s="42"/>
      <c r="N26" s="42"/>
    </row>
    <row r="27" spans="1:14" s="47" customFormat="1" ht="9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2"/>
      <c r="N27" s="42"/>
    </row>
    <row r="28" spans="1:14" s="47" customFormat="1" ht="15.75" customHeight="1">
      <c r="A28" s="33">
        <v>900</v>
      </c>
      <c r="B28" s="34"/>
      <c r="C28" s="34" t="s">
        <v>33</v>
      </c>
      <c r="D28" s="35">
        <f aca="true" t="shared" si="5" ref="D28:K28">SUM(D29)</f>
        <v>0</v>
      </c>
      <c r="E28" s="35">
        <f t="shared" si="5"/>
        <v>457017</v>
      </c>
      <c r="F28" s="35">
        <f t="shared" si="5"/>
        <v>457017</v>
      </c>
      <c r="G28" s="35">
        <f t="shared" si="5"/>
        <v>457017</v>
      </c>
      <c r="H28" s="35">
        <f t="shared" si="5"/>
        <v>0</v>
      </c>
      <c r="I28" s="35">
        <f t="shared" si="5"/>
        <v>457017</v>
      </c>
      <c r="J28" s="35">
        <f t="shared" si="5"/>
        <v>0</v>
      </c>
      <c r="K28" s="35">
        <f t="shared" si="5"/>
        <v>0</v>
      </c>
      <c r="L28" s="36">
        <f t="shared" si="2"/>
        <v>100</v>
      </c>
      <c r="M28" s="42"/>
      <c r="N28" s="42"/>
    </row>
    <row r="29" spans="1:14" s="47" customFormat="1" ht="16.5" customHeight="1">
      <c r="A29" s="39">
        <v>900</v>
      </c>
      <c r="B29" s="39">
        <v>90015</v>
      </c>
      <c r="C29" s="30" t="s">
        <v>34</v>
      </c>
      <c r="D29" s="40">
        <v>0</v>
      </c>
      <c r="E29" s="40">
        <v>457017</v>
      </c>
      <c r="F29" s="40">
        <v>457017</v>
      </c>
      <c r="G29" s="40">
        <v>457017</v>
      </c>
      <c r="H29" s="40">
        <v>0</v>
      </c>
      <c r="I29" s="40">
        <v>457017</v>
      </c>
      <c r="J29" s="40">
        <v>0</v>
      </c>
      <c r="K29" s="40">
        <v>0</v>
      </c>
      <c r="L29" s="41">
        <f t="shared" si="2"/>
        <v>100</v>
      </c>
      <c r="M29" s="42"/>
      <c r="N29" s="42"/>
    </row>
    <row r="30" spans="1:13" s="60" customFormat="1" ht="12.75">
      <c r="A30" s="55"/>
      <c r="B30" s="55"/>
      <c r="C30" s="56"/>
      <c r="D30" s="56"/>
      <c r="E30" s="56"/>
      <c r="F30" s="57"/>
      <c r="G30" s="58"/>
      <c r="H30" s="57"/>
      <c r="I30" s="58"/>
      <c r="J30" s="58"/>
      <c r="K30" s="58"/>
      <c r="L30" s="58"/>
      <c r="M30" s="59"/>
    </row>
    <row r="31" spans="1:12" s="64" customFormat="1" ht="12.75">
      <c r="A31" s="55"/>
      <c r="B31" s="55"/>
      <c r="C31" s="61"/>
      <c r="D31" s="61"/>
      <c r="E31" s="61"/>
      <c r="F31" s="62"/>
      <c r="G31" s="63"/>
      <c r="H31" s="62"/>
      <c r="I31" s="63"/>
      <c r="J31" s="63"/>
      <c r="K31" s="63"/>
      <c r="L31" s="63"/>
    </row>
    <row r="32" spans="1:14" s="64" customFormat="1" ht="12.75">
      <c r="A32" s="55"/>
      <c r="B32" s="55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5"/>
      <c r="N32" s="65"/>
    </row>
    <row r="33" spans="1:12" s="64" customFormat="1" ht="12.75">
      <c r="A33" s="55"/>
      <c r="B33" s="55"/>
      <c r="C33" s="61"/>
      <c r="D33" s="62"/>
      <c r="E33" s="62"/>
      <c r="F33" s="66"/>
      <c r="G33" s="63"/>
      <c r="H33" s="62"/>
      <c r="I33" s="63"/>
      <c r="J33" s="63"/>
      <c r="K33" s="63"/>
      <c r="L33" s="63"/>
    </row>
    <row r="34" spans="1:12" s="22" customFormat="1" ht="12.75">
      <c r="A34" s="55"/>
      <c r="B34" s="55"/>
      <c r="C34" s="61"/>
      <c r="D34" s="67"/>
      <c r="E34" s="67"/>
      <c r="F34" s="67"/>
      <c r="G34" s="67"/>
      <c r="H34" s="67"/>
      <c r="I34" s="67"/>
      <c r="J34" s="67"/>
      <c r="K34" s="67"/>
      <c r="L34" s="63"/>
    </row>
    <row r="35" spans="1:12" s="64" customFormat="1" ht="12.75">
      <c r="A35" s="55"/>
      <c r="B35" s="55"/>
      <c r="C35" s="61"/>
      <c r="D35" s="61"/>
      <c r="E35" s="61"/>
      <c r="F35" s="62"/>
      <c r="G35" s="63"/>
      <c r="H35" s="62"/>
      <c r="I35" s="63"/>
      <c r="J35" s="63"/>
      <c r="K35" s="63"/>
      <c r="L35" s="63"/>
    </row>
    <row r="36" spans="1:12" s="22" customFormat="1" ht="12.75">
      <c r="A36" s="55"/>
      <c r="B36" s="55"/>
      <c r="C36" s="61"/>
      <c r="D36" s="62"/>
      <c r="E36" s="62"/>
      <c r="F36" s="62"/>
      <c r="G36" s="62"/>
      <c r="H36" s="62"/>
      <c r="I36" s="63"/>
      <c r="J36" s="63"/>
      <c r="K36" s="63"/>
      <c r="L36" s="63"/>
    </row>
    <row r="37" spans="1:12" s="64" customFormat="1" ht="12.75">
      <c r="A37" s="55"/>
      <c r="B37" s="55"/>
      <c r="C37" s="61"/>
      <c r="D37" s="62"/>
      <c r="E37" s="62"/>
      <c r="F37" s="62"/>
      <c r="G37" s="63"/>
      <c r="H37" s="62"/>
      <c r="I37" s="63"/>
      <c r="J37" s="63"/>
      <c r="K37" s="63"/>
      <c r="L37" s="63"/>
    </row>
    <row r="38" spans="1:12" s="22" customFormat="1" ht="12.75">
      <c r="A38" s="68"/>
      <c r="B38" s="68"/>
      <c r="F38" s="69"/>
      <c r="G38" s="70"/>
      <c r="H38" s="69"/>
      <c r="I38" s="70"/>
      <c r="J38" s="70"/>
      <c r="K38" s="70"/>
      <c r="L38" s="70"/>
    </row>
    <row r="39" spans="1:12" s="64" customFormat="1" ht="12.75">
      <c r="A39" s="68"/>
      <c r="B39" s="68"/>
      <c r="C39" s="22"/>
      <c r="D39" s="22"/>
      <c r="E39" s="22"/>
      <c r="F39" s="69"/>
      <c r="G39" s="70"/>
      <c r="H39" s="69"/>
      <c r="I39" s="70"/>
      <c r="J39" s="70"/>
      <c r="K39" s="70"/>
      <c r="L39" s="70"/>
    </row>
    <row r="40" spans="1:12" s="22" customFormat="1" ht="12.75">
      <c r="A40" s="68"/>
      <c r="B40" s="68"/>
      <c r="F40" s="69"/>
      <c r="G40" s="70"/>
      <c r="H40" s="69"/>
      <c r="I40" s="70"/>
      <c r="J40" s="70"/>
      <c r="K40" s="70"/>
      <c r="L40" s="70"/>
    </row>
    <row r="41" spans="1:12" s="64" customFormat="1" ht="12.75">
      <c r="A41" s="68"/>
      <c r="B41" s="68"/>
      <c r="C41" s="22"/>
      <c r="D41" s="22"/>
      <c r="E41" s="22"/>
      <c r="F41" s="69"/>
      <c r="G41" s="70"/>
      <c r="H41" s="69"/>
      <c r="I41" s="70"/>
      <c r="J41" s="70"/>
      <c r="K41" s="70"/>
      <c r="L41" s="70"/>
    </row>
    <row r="42" spans="1:12" s="22" customFormat="1" ht="12.75">
      <c r="A42" s="68"/>
      <c r="B42" s="68"/>
      <c r="F42" s="69"/>
      <c r="G42" s="70"/>
      <c r="H42" s="69"/>
      <c r="I42" s="70"/>
      <c r="J42" s="70"/>
      <c r="K42" s="70"/>
      <c r="L42" s="70"/>
    </row>
    <row r="43" spans="1:12" s="64" customFormat="1" ht="12.75">
      <c r="A43" s="68"/>
      <c r="B43" s="68"/>
      <c r="C43" s="22"/>
      <c r="D43" s="22"/>
      <c r="E43" s="22"/>
      <c r="F43" s="69"/>
      <c r="G43" s="70"/>
      <c r="H43" s="69"/>
      <c r="I43" s="70"/>
      <c r="J43" s="70"/>
      <c r="K43" s="70"/>
      <c r="L43" s="70"/>
    </row>
    <row r="44" spans="1:12" s="22" customFormat="1" ht="12.75">
      <c r="A44" s="68"/>
      <c r="B44" s="68"/>
      <c r="F44" s="69"/>
      <c r="G44" s="70"/>
      <c r="H44" s="69"/>
      <c r="I44" s="70"/>
      <c r="J44" s="70"/>
      <c r="K44" s="70"/>
      <c r="L44" s="70"/>
    </row>
    <row r="45" spans="1:12" s="64" customFormat="1" ht="47.25" customHeight="1">
      <c r="A45" s="68"/>
      <c r="B45" s="68"/>
      <c r="C45" s="22"/>
      <c r="D45" s="22"/>
      <c r="E45" s="22"/>
      <c r="F45" s="69"/>
      <c r="G45" s="70"/>
      <c r="H45" s="69"/>
      <c r="I45" s="70"/>
      <c r="J45" s="70"/>
      <c r="K45" s="70"/>
      <c r="L45" s="70"/>
    </row>
    <row r="46" spans="1:12" s="64" customFormat="1" ht="12.75">
      <c r="A46" s="68"/>
      <c r="B46" s="68"/>
      <c r="C46" s="22"/>
      <c r="D46" s="22"/>
      <c r="E46" s="22"/>
      <c r="F46" s="69"/>
      <c r="G46" s="70"/>
      <c r="H46" s="69"/>
      <c r="I46" s="70"/>
      <c r="J46" s="70"/>
      <c r="K46" s="70"/>
      <c r="L46" s="70"/>
    </row>
    <row r="47" spans="1:12" s="22" customFormat="1" ht="12.75">
      <c r="A47" s="68"/>
      <c r="B47" s="68"/>
      <c r="F47" s="69"/>
      <c r="G47" s="70"/>
      <c r="H47" s="69"/>
      <c r="I47" s="70"/>
      <c r="J47" s="70"/>
      <c r="K47" s="70"/>
      <c r="L47" s="70"/>
    </row>
    <row r="48" spans="1:12" s="64" customFormat="1" ht="12.75">
      <c r="A48" s="68"/>
      <c r="B48" s="68"/>
      <c r="C48" s="22"/>
      <c r="D48" s="22"/>
      <c r="E48" s="22"/>
      <c r="F48" s="69"/>
      <c r="G48" s="70"/>
      <c r="H48" s="69"/>
      <c r="I48" s="70"/>
      <c r="J48" s="70"/>
      <c r="K48" s="70"/>
      <c r="L48" s="70"/>
    </row>
    <row r="49" spans="1:12" s="64" customFormat="1" ht="12.75">
      <c r="A49" s="68"/>
      <c r="B49" s="68"/>
      <c r="C49" s="22"/>
      <c r="D49" s="22"/>
      <c r="E49" s="22"/>
      <c r="F49" s="69"/>
      <c r="G49" s="70"/>
      <c r="H49" s="69"/>
      <c r="I49" s="70"/>
      <c r="J49" s="70"/>
      <c r="K49" s="70"/>
      <c r="L49" s="70"/>
    </row>
    <row r="50" spans="1:12" s="22" customFormat="1" ht="12.75">
      <c r="A50" s="68"/>
      <c r="B50" s="68"/>
      <c r="F50" s="69"/>
      <c r="G50" s="70"/>
      <c r="H50" s="69"/>
      <c r="I50" s="70"/>
      <c r="J50" s="70"/>
      <c r="K50" s="70"/>
      <c r="L50" s="70"/>
    </row>
    <row r="51" spans="1:12" s="22" customFormat="1" ht="12.75">
      <c r="A51" s="68"/>
      <c r="B51" s="68"/>
      <c r="F51" s="69"/>
      <c r="G51" s="70"/>
      <c r="H51" s="69"/>
      <c r="I51" s="70"/>
      <c r="J51" s="70"/>
      <c r="K51" s="70"/>
      <c r="L51" s="70"/>
    </row>
    <row r="52" spans="1:12" s="64" customFormat="1" ht="12.75">
      <c r="A52" s="68"/>
      <c r="B52" s="68"/>
      <c r="C52" s="22"/>
      <c r="D52" s="22"/>
      <c r="E52" s="22"/>
      <c r="F52" s="69"/>
      <c r="G52" s="70"/>
      <c r="H52" s="69"/>
      <c r="I52" s="70"/>
      <c r="J52" s="70"/>
      <c r="K52" s="70"/>
      <c r="L52" s="70"/>
    </row>
    <row r="53" spans="1:12" s="64" customFormat="1" ht="12.75">
      <c r="A53" s="68"/>
      <c r="B53" s="68"/>
      <c r="C53" s="22"/>
      <c r="D53" s="22"/>
      <c r="E53" s="22"/>
      <c r="F53" s="69"/>
      <c r="G53" s="70"/>
      <c r="H53" s="69"/>
      <c r="I53" s="70"/>
      <c r="J53" s="70"/>
      <c r="K53" s="70"/>
      <c r="L53" s="70"/>
    </row>
    <row r="54" spans="1:12" s="64" customFormat="1" ht="12.75">
      <c r="A54" s="68"/>
      <c r="B54" s="68"/>
      <c r="C54" s="22"/>
      <c r="D54" s="22"/>
      <c r="E54" s="22"/>
      <c r="F54" s="69"/>
      <c r="G54" s="70"/>
      <c r="H54" s="69"/>
      <c r="I54" s="70"/>
      <c r="J54" s="70"/>
      <c r="K54" s="70"/>
      <c r="L54" s="70"/>
    </row>
    <row r="55" spans="1:12" s="22" customFormat="1" ht="12.75">
      <c r="A55" s="68"/>
      <c r="B55" s="68"/>
      <c r="F55" s="69"/>
      <c r="G55" s="70"/>
      <c r="H55" s="69"/>
      <c r="I55" s="70"/>
      <c r="J55" s="70"/>
      <c r="K55" s="70"/>
      <c r="L55" s="70"/>
    </row>
    <row r="56" spans="1:12" s="22" customFormat="1" ht="12.75">
      <c r="A56" s="68"/>
      <c r="B56" s="68"/>
      <c r="F56" s="69"/>
      <c r="G56" s="70"/>
      <c r="H56" s="69"/>
      <c r="I56" s="70"/>
      <c r="J56" s="70"/>
      <c r="K56" s="70"/>
      <c r="L56" s="70"/>
    </row>
    <row r="57" spans="1:12" s="22" customFormat="1" ht="12.75">
      <c r="A57" s="68"/>
      <c r="B57" s="68"/>
      <c r="F57" s="69"/>
      <c r="G57" s="70"/>
      <c r="H57" s="69"/>
      <c r="I57" s="70"/>
      <c r="J57" s="70"/>
      <c r="K57" s="70"/>
      <c r="L57" s="70"/>
    </row>
    <row r="58" spans="1:12" ht="12.75">
      <c r="A58" s="68"/>
      <c r="B58" s="68"/>
      <c r="C58" s="22"/>
      <c r="D58" s="22"/>
      <c r="E58" s="22"/>
      <c r="F58" s="69"/>
      <c r="G58" s="70"/>
      <c r="H58" s="69"/>
      <c r="I58" s="70"/>
      <c r="J58" s="70"/>
      <c r="K58" s="70"/>
      <c r="L58" s="70"/>
    </row>
    <row r="59" spans="1:12" ht="12.75">
      <c r="A59" s="68"/>
      <c r="B59" s="68"/>
      <c r="C59" s="22"/>
      <c r="D59" s="22"/>
      <c r="E59" s="22"/>
      <c r="F59" s="69"/>
      <c r="G59" s="70"/>
      <c r="H59" s="69"/>
      <c r="I59" s="70"/>
      <c r="J59" s="70"/>
      <c r="K59" s="70"/>
      <c r="L59" s="70"/>
    </row>
    <row r="60" spans="1:12" ht="12.75">
      <c r="A60" s="68"/>
      <c r="B60" s="68"/>
      <c r="C60" s="22"/>
      <c r="D60" s="22"/>
      <c r="E60" s="22"/>
      <c r="F60" s="69"/>
      <c r="G60" s="70"/>
      <c r="H60" s="69"/>
      <c r="I60" s="70"/>
      <c r="J60" s="70"/>
      <c r="K60" s="70"/>
      <c r="L60" s="70"/>
    </row>
    <row r="61" spans="1:12" ht="12.75">
      <c r="A61" s="68"/>
      <c r="B61" s="68"/>
      <c r="C61" s="22"/>
      <c r="D61" s="22"/>
      <c r="E61" s="22"/>
      <c r="F61" s="69"/>
      <c r="G61" s="70"/>
      <c r="H61" s="69"/>
      <c r="I61" s="70"/>
      <c r="J61" s="70"/>
      <c r="K61" s="70"/>
      <c r="L61" s="70"/>
    </row>
    <row r="62" spans="1:12" ht="12.75">
      <c r="A62" s="68"/>
      <c r="B62" s="68"/>
      <c r="C62" s="22"/>
      <c r="D62" s="22"/>
      <c r="E62" s="22"/>
      <c r="F62" s="69"/>
      <c r="G62" s="70"/>
      <c r="H62" s="69"/>
      <c r="I62" s="70"/>
      <c r="J62" s="70"/>
      <c r="K62" s="70"/>
      <c r="L62" s="70"/>
    </row>
    <row r="63" spans="1:12" ht="12.75">
      <c r="A63" s="68"/>
      <c r="B63" s="68"/>
      <c r="C63" s="22"/>
      <c r="D63" s="22"/>
      <c r="E63" s="22"/>
      <c r="F63" s="69"/>
      <c r="G63" s="70"/>
      <c r="H63" s="69"/>
      <c r="I63" s="70"/>
      <c r="J63" s="70"/>
      <c r="K63" s="70"/>
      <c r="L63" s="70"/>
    </row>
    <row r="64" spans="1:12" ht="12.75">
      <c r="A64" s="68"/>
      <c r="B64" s="68"/>
      <c r="C64" s="22"/>
      <c r="D64" s="22"/>
      <c r="E64" s="22"/>
      <c r="F64" s="69"/>
      <c r="G64" s="70"/>
      <c r="H64" s="69"/>
      <c r="I64" s="70"/>
      <c r="J64" s="70"/>
      <c r="K64" s="70"/>
      <c r="L64" s="70"/>
    </row>
    <row r="65" spans="1:12" ht="12.75">
      <c r="A65" s="68"/>
      <c r="B65" s="68"/>
      <c r="C65" s="22"/>
      <c r="D65" s="22"/>
      <c r="E65" s="22"/>
      <c r="F65" s="69"/>
      <c r="G65" s="70"/>
      <c r="H65" s="69"/>
      <c r="I65" s="70"/>
      <c r="J65" s="70"/>
      <c r="K65" s="70"/>
      <c r="L65" s="70"/>
    </row>
    <row r="66" spans="1:12" ht="12.75">
      <c r="A66" s="68"/>
      <c r="B66" s="68"/>
      <c r="C66" s="22"/>
      <c r="D66" s="22"/>
      <c r="E66" s="22"/>
      <c r="F66" s="69"/>
      <c r="G66" s="70"/>
      <c r="H66" s="69"/>
      <c r="I66" s="70"/>
      <c r="J66" s="70"/>
      <c r="K66" s="70"/>
      <c r="L66" s="70"/>
    </row>
    <row r="67" spans="1:12" ht="12.75">
      <c r="A67" s="68"/>
      <c r="B67" s="68"/>
      <c r="C67" s="22"/>
      <c r="D67" s="22"/>
      <c r="E67" s="22"/>
      <c r="F67" s="69"/>
      <c r="G67" s="70"/>
      <c r="H67" s="69"/>
      <c r="I67" s="70"/>
      <c r="J67" s="70"/>
      <c r="K67" s="70"/>
      <c r="L67" s="70"/>
    </row>
    <row r="68" spans="1:12" ht="12.75">
      <c r="A68" s="68"/>
      <c r="B68" s="68"/>
      <c r="C68" s="22"/>
      <c r="D68" s="22"/>
      <c r="E68" s="22"/>
      <c r="F68" s="69"/>
      <c r="G68" s="70"/>
      <c r="H68" s="69"/>
      <c r="I68" s="70"/>
      <c r="J68" s="70"/>
      <c r="K68" s="70"/>
      <c r="L68" s="70"/>
    </row>
    <row r="69" spans="1:12" ht="12.75">
      <c r="A69" s="68"/>
      <c r="B69" s="68"/>
      <c r="C69" s="22"/>
      <c r="D69" s="22"/>
      <c r="E69" s="22"/>
      <c r="F69" s="69"/>
      <c r="G69" s="70"/>
      <c r="H69" s="69"/>
      <c r="I69" s="70"/>
      <c r="J69" s="70"/>
      <c r="K69" s="70"/>
      <c r="L69" s="70"/>
    </row>
    <row r="70" spans="1:12" ht="12.75">
      <c r="A70" s="68"/>
      <c r="B70" s="68"/>
      <c r="C70" s="22"/>
      <c r="D70" s="22"/>
      <c r="E70" s="22"/>
      <c r="F70" s="69"/>
      <c r="G70" s="70"/>
      <c r="H70" s="69"/>
      <c r="I70" s="70"/>
      <c r="J70" s="70"/>
      <c r="K70" s="70"/>
      <c r="L70" s="70"/>
    </row>
    <row r="71" spans="1:12" ht="12.75">
      <c r="A71" s="68"/>
      <c r="B71" s="68"/>
      <c r="C71" s="22"/>
      <c r="D71" s="22"/>
      <c r="E71" s="22"/>
      <c r="F71" s="69"/>
      <c r="G71" s="70"/>
      <c r="H71" s="69"/>
      <c r="I71" s="70"/>
      <c r="J71" s="70"/>
      <c r="K71" s="70"/>
      <c r="L71" s="70"/>
    </row>
    <row r="72" spans="1:12" ht="12.75">
      <c r="A72" s="68"/>
      <c r="B72" s="68"/>
      <c r="C72" s="22"/>
      <c r="D72" s="22"/>
      <c r="E72" s="22"/>
      <c r="F72" s="69"/>
      <c r="G72" s="70"/>
      <c r="H72" s="69"/>
      <c r="I72" s="70"/>
      <c r="J72" s="70"/>
      <c r="K72" s="70"/>
      <c r="L72" s="70"/>
    </row>
    <row r="73" spans="1:12" ht="12.75">
      <c r="A73" s="68"/>
      <c r="B73" s="68"/>
      <c r="C73" s="22"/>
      <c r="D73" s="22"/>
      <c r="E73" s="22"/>
      <c r="F73" s="69"/>
      <c r="G73" s="70"/>
      <c r="H73" s="69"/>
      <c r="I73" s="70"/>
      <c r="J73" s="70"/>
      <c r="K73" s="70"/>
      <c r="L73" s="70"/>
    </row>
    <row r="74" spans="1:12" ht="12.75">
      <c r="A74" s="68"/>
      <c r="B74" s="68"/>
      <c r="C74" s="22"/>
      <c r="D74" s="22"/>
      <c r="E74" s="22"/>
      <c r="F74" s="69"/>
      <c r="G74" s="70"/>
      <c r="H74" s="69"/>
      <c r="I74" s="70"/>
      <c r="J74" s="70"/>
      <c r="K74" s="70"/>
      <c r="L74" s="70"/>
    </row>
  </sheetData>
  <sheetProtection selectLockedCells="1" selectUnlockedCells="1"/>
  <mergeCells count="20">
    <mergeCell ref="G1:L1"/>
    <mergeCell ref="A2:L2"/>
    <mergeCell ref="A3:L3"/>
    <mergeCell ref="A4:L4"/>
    <mergeCell ref="A5:L5"/>
    <mergeCell ref="I6:L6"/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0:C10"/>
    <mergeCell ref="A11:L11"/>
    <mergeCell ref="A14:L14"/>
    <mergeCell ref="A19:L19"/>
    <mergeCell ref="A27:L27"/>
  </mergeCells>
  <printOptions horizontalCentered="1"/>
  <pageMargins left="0.4597222222222222" right="0.3597222222222222" top="0.5118055555555555" bottom="0.4722222222222222" header="0.5118055555555555" footer="0.5118055555555555"/>
  <pageSetup horizontalDpi="300" verticalDpi="3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75" zoomScaleNormal="75" zoomScaleSheetLayoutView="75" workbookViewId="0" topLeftCell="D1">
      <selection activeCell="F18" sqref="F18"/>
    </sheetView>
  </sheetViews>
  <sheetFormatPr defaultColWidth="8.796875" defaultRowHeight="15"/>
  <cols>
    <col min="1" max="1" width="5.19921875" style="0" customWidth="1"/>
    <col min="2" max="2" width="7.19921875" style="0" customWidth="1"/>
    <col min="3" max="3" width="0" style="0" hidden="1" customWidth="1"/>
    <col min="4" max="4" width="59.5" style="2" customWidth="1"/>
    <col min="5" max="5" width="15.19921875" style="3" customWidth="1"/>
    <col min="6" max="6" width="13" style="4" customWidth="1"/>
    <col min="7" max="7" width="14" style="3" customWidth="1"/>
    <col min="8" max="8" width="7.3984375" style="4" customWidth="1"/>
    <col min="15" max="16384" width="8.69921875" style="137" customWidth="1"/>
  </cols>
  <sheetData>
    <row r="1" spans="1:10" ht="12.75" customHeight="1">
      <c r="A1" s="71" t="s">
        <v>6</v>
      </c>
      <c r="B1" s="71" t="s">
        <v>7</v>
      </c>
      <c r="C1" s="71" t="s">
        <v>35</v>
      </c>
      <c r="D1" s="16" t="s">
        <v>8</v>
      </c>
      <c r="E1" s="19" t="s">
        <v>85</v>
      </c>
      <c r="F1" s="19" t="s">
        <v>36</v>
      </c>
      <c r="G1" s="19" t="s">
        <v>103</v>
      </c>
      <c r="H1" s="19" t="s">
        <v>87</v>
      </c>
      <c r="J1" s="21"/>
    </row>
    <row r="2" spans="1:14" s="122" customFormat="1" ht="30" customHeight="1">
      <c r="A2" s="71"/>
      <c r="B2" s="71"/>
      <c r="C2" s="71"/>
      <c r="D2" s="16"/>
      <c r="E2" s="19"/>
      <c r="F2" s="19"/>
      <c r="G2" s="19"/>
      <c r="H2" s="19"/>
      <c r="I2" s="22"/>
      <c r="J2" s="21"/>
      <c r="K2" s="22"/>
      <c r="L2" s="22"/>
      <c r="M2" s="22"/>
      <c r="N2" s="22"/>
    </row>
    <row r="3" spans="1:14" s="122" customFormat="1" ht="12.75">
      <c r="A3" s="74">
        <v>1</v>
      </c>
      <c r="B3" s="74">
        <v>2</v>
      </c>
      <c r="C3" s="74">
        <v>3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22"/>
      <c r="J3" s="22"/>
      <c r="K3" s="22"/>
      <c r="L3" s="22"/>
      <c r="M3" s="22"/>
      <c r="N3" s="22"/>
    </row>
    <row r="4" spans="1:14" s="141" customFormat="1" ht="24" customHeight="1">
      <c r="A4" s="24" t="s">
        <v>88</v>
      </c>
      <c r="B4" s="24"/>
      <c r="C4" s="24"/>
      <c r="D4" s="24"/>
      <c r="E4" s="76">
        <f>SUM(E6:E18)/3</f>
        <v>0</v>
      </c>
      <c r="F4" s="76">
        <f>SUM(F6:F18)/3</f>
        <v>840260</v>
      </c>
      <c r="G4" s="76">
        <f>SUM(G6:G18)/3</f>
        <v>840260</v>
      </c>
      <c r="H4" s="77">
        <f>G4/F4*100</f>
        <v>100</v>
      </c>
      <c r="I4" s="79"/>
      <c r="J4" s="185"/>
      <c r="K4" s="79"/>
      <c r="L4" s="79"/>
      <c r="M4" s="79"/>
      <c r="N4" s="79"/>
    </row>
    <row r="5" spans="1:14" s="122" customFormat="1" ht="9" customHeight="1">
      <c r="A5" s="92"/>
      <c r="B5" s="92"/>
      <c r="C5" s="92"/>
      <c r="D5" s="92"/>
      <c r="E5" s="92"/>
      <c r="F5" s="92"/>
      <c r="G5" s="92"/>
      <c r="H5" s="92"/>
      <c r="I5" s="22"/>
      <c r="J5" s="22"/>
      <c r="K5" s="22"/>
      <c r="L5" s="22"/>
      <c r="M5" s="22"/>
      <c r="N5" s="22"/>
    </row>
    <row r="6" spans="1:14" s="188" customFormat="1" ht="18" customHeight="1">
      <c r="A6" s="142">
        <v>801</v>
      </c>
      <c r="B6" s="142"/>
      <c r="C6" s="142"/>
      <c r="D6" s="166" t="s">
        <v>99</v>
      </c>
      <c r="E6" s="186">
        <f>SUM(E7:E10)/2</f>
        <v>0</v>
      </c>
      <c r="F6" s="186">
        <f>SUM(F7:F10)/2</f>
        <v>25067</v>
      </c>
      <c r="G6" s="186">
        <f>SUM(G7:G10)/2</f>
        <v>25067</v>
      </c>
      <c r="H6" s="145">
        <f>G6/F6*100</f>
        <v>100</v>
      </c>
      <c r="I6" s="187"/>
      <c r="J6" s="187"/>
      <c r="K6" s="187"/>
      <c r="L6" s="187"/>
      <c r="M6" s="187"/>
      <c r="N6" s="187"/>
    </row>
    <row r="7" spans="1:14" s="159" customFormat="1" ht="18.75" customHeight="1">
      <c r="A7" s="123">
        <v>801</v>
      </c>
      <c r="B7" s="123">
        <v>80101</v>
      </c>
      <c r="C7" s="123"/>
      <c r="D7" s="189" t="s">
        <v>100</v>
      </c>
      <c r="E7" s="190">
        <f>SUM(E8)</f>
        <v>0</v>
      </c>
      <c r="F7" s="190">
        <f>SUM(F8)</f>
        <v>12497</v>
      </c>
      <c r="G7" s="190">
        <f>SUM(G8)</f>
        <v>12497</v>
      </c>
      <c r="H7" s="127">
        <f>G7/F7*100</f>
        <v>100</v>
      </c>
      <c r="I7" s="64"/>
      <c r="J7" s="64"/>
      <c r="K7" s="64"/>
      <c r="L7" s="64"/>
      <c r="M7" s="64"/>
      <c r="N7" s="64"/>
    </row>
    <row r="8" spans="1:14" s="122" customFormat="1" ht="30.75" customHeight="1">
      <c r="A8" s="202">
        <v>801</v>
      </c>
      <c r="B8" s="202">
        <v>80101</v>
      </c>
      <c r="C8" s="202">
        <v>2030</v>
      </c>
      <c r="D8" s="203" t="s">
        <v>104</v>
      </c>
      <c r="E8" s="221">
        <v>0</v>
      </c>
      <c r="F8" s="222">
        <v>12497</v>
      </c>
      <c r="G8" s="221">
        <v>12497</v>
      </c>
      <c r="H8" s="223">
        <f>G8/F8*100</f>
        <v>100</v>
      </c>
      <c r="I8" s="69"/>
      <c r="J8" s="22"/>
      <c r="K8" s="22"/>
      <c r="L8" s="22"/>
      <c r="M8" s="22"/>
      <c r="N8" s="22"/>
    </row>
    <row r="9" spans="1:14" s="122" customFormat="1" ht="16.5" customHeight="1">
      <c r="A9" s="123">
        <v>801</v>
      </c>
      <c r="B9" s="123">
        <v>80195</v>
      </c>
      <c r="C9" s="123"/>
      <c r="D9" s="189" t="s">
        <v>101</v>
      </c>
      <c r="E9" s="232">
        <f>SUM(E10)</f>
        <v>0</v>
      </c>
      <c r="F9" s="232">
        <f>SUM(F10)</f>
        <v>12570</v>
      </c>
      <c r="G9" s="232">
        <f>SUM(G10)</f>
        <v>12570</v>
      </c>
      <c r="H9" s="248">
        <f aca="true" t="shared" si="0" ref="H9:H18">G9/F9*100</f>
        <v>100</v>
      </c>
      <c r="I9" s="69"/>
      <c r="J9" s="22"/>
      <c r="K9" s="22"/>
      <c r="L9" s="22"/>
      <c r="M9" s="22"/>
      <c r="N9" s="22"/>
    </row>
    <row r="10" spans="1:14" s="122" customFormat="1" ht="31.5" customHeight="1">
      <c r="A10" s="147">
        <v>801</v>
      </c>
      <c r="B10" s="147">
        <v>80195</v>
      </c>
      <c r="C10" s="202">
        <v>2030</v>
      </c>
      <c r="D10" s="203" t="s">
        <v>104</v>
      </c>
      <c r="E10" s="192">
        <v>0</v>
      </c>
      <c r="F10" s="193">
        <v>12570</v>
      </c>
      <c r="G10" s="192">
        <v>12570</v>
      </c>
      <c r="H10" s="223">
        <f t="shared" si="0"/>
        <v>100</v>
      </c>
      <c r="I10" s="69"/>
      <c r="J10" s="22"/>
      <c r="K10" s="22"/>
      <c r="L10" s="22"/>
      <c r="M10" s="22"/>
      <c r="N10" s="22"/>
    </row>
    <row r="11" spans="1:14" s="159" customFormat="1" ht="9.75" customHeight="1">
      <c r="A11" s="249"/>
      <c r="B11" s="250"/>
      <c r="C11" s="250"/>
      <c r="D11" s="250"/>
      <c r="E11" s="241"/>
      <c r="F11" s="251"/>
      <c r="G11" s="241"/>
      <c r="H11" s="223"/>
      <c r="I11" s="64"/>
      <c r="J11" s="64"/>
      <c r="K11" s="64"/>
      <c r="L11" s="64"/>
      <c r="M11" s="64"/>
      <c r="N11" s="64"/>
    </row>
    <row r="12" spans="1:14" s="122" customFormat="1" ht="12.75">
      <c r="A12" s="174">
        <v>852</v>
      </c>
      <c r="B12" s="174"/>
      <c r="C12" s="174"/>
      <c r="D12" s="175" t="s">
        <v>26</v>
      </c>
      <c r="E12" s="232">
        <f>SUM(E13:E18)/2</f>
        <v>0</v>
      </c>
      <c r="F12" s="232">
        <f>SUM(F13:F18)/2</f>
        <v>815193</v>
      </c>
      <c r="G12" s="232">
        <f>SUM(G13:G18)/2</f>
        <v>815193</v>
      </c>
      <c r="H12" s="127">
        <f t="shared" si="0"/>
        <v>100</v>
      </c>
      <c r="I12" s="22"/>
      <c r="J12" s="22"/>
      <c r="K12" s="22"/>
      <c r="L12" s="22"/>
      <c r="M12" s="22"/>
      <c r="N12" s="22"/>
    </row>
    <row r="13" spans="1:14" s="159" customFormat="1" ht="12.75">
      <c r="A13" s="174">
        <v>852</v>
      </c>
      <c r="B13" s="174">
        <v>85214</v>
      </c>
      <c r="C13" s="174"/>
      <c r="D13" s="175" t="s">
        <v>102</v>
      </c>
      <c r="E13" s="232">
        <f>SUM(E14)</f>
        <v>0</v>
      </c>
      <c r="F13" s="232">
        <f>SUM(F14)</f>
        <v>409130</v>
      </c>
      <c r="G13" s="232">
        <f>SUM(G14)</f>
        <v>409130</v>
      </c>
      <c r="H13" s="127">
        <f t="shared" si="0"/>
        <v>100</v>
      </c>
      <c r="I13" s="64"/>
      <c r="J13" s="64"/>
      <c r="K13" s="64"/>
      <c r="L13" s="64"/>
      <c r="M13" s="64"/>
      <c r="N13" s="64"/>
    </row>
    <row r="14" spans="1:14" s="122" customFormat="1" ht="29.25" customHeight="1">
      <c r="A14" s="179">
        <v>852</v>
      </c>
      <c r="B14" s="179">
        <v>85214</v>
      </c>
      <c r="C14" s="179">
        <v>2030</v>
      </c>
      <c r="D14" s="191" t="s">
        <v>104</v>
      </c>
      <c r="E14" s="192">
        <v>0</v>
      </c>
      <c r="F14" s="252">
        <v>409130</v>
      </c>
      <c r="G14" s="192">
        <v>409130</v>
      </c>
      <c r="H14" s="150">
        <f t="shared" si="0"/>
        <v>100</v>
      </c>
      <c r="I14" s="22"/>
      <c r="J14" s="22"/>
      <c r="K14" s="22"/>
      <c r="L14" s="22"/>
      <c r="M14" s="22"/>
      <c r="N14" s="22"/>
    </row>
    <row r="15" spans="1:14" s="122" customFormat="1" ht="12.75">
      <c r="A15" s="174">
        <v>852</v>
      </c>
      <c r="B15" s="174">
        <v>85219</v>
      </c>
      <c r="C15" s="174"/>
      <c r="D15" s="175" t="s">
        <v>31</v>
      </c>
      <c r="E15" s="232">
        <f>SUM(E16)</f>
        <v>0</v>
      </c>
      <c r="F15" s="232">
        <f>SUM(F16)</f>
        <v>335338</v>
      </c>
      <c r="G15" s="232">
        <f>SUM(G16)</f>
        <v>335338</v>
      </c>
      <c r="H15" s="150">
        <f t="shared" si="0"/>
        <v>100</v>
      </c>
      <c r="I15" s="22"/>
      <c r="J15" s="22"/>
      <c r="K15" s="22"/>
      <c r="L15" s="22"/>
      <c r="M15" s="22"/>
      <c r="N15" s="22"/>
    </row>
    <row r="16" spans="1:14" s="122" customFormat="1" ht="30.75" customHeight="1">
      <c r="A16" s="179">
        <v>852</v>
      </c>
      <c r="B16" s="179">
        <v>85219</v>
      </c>
      <c r="C16" s="179">
        <v>2030</v>
      </c>
      <c r="D16" s="191" t="s">
        <v>104</v>
      </c>
      <c r="E16" s="192">
        <v>0</v>
      </c>
      <c r="F16" s="252">
        <v>335338</v>
      </c>
      <c r="G16" s="192">
        <v>335338</v>
      </c>
      <c r="H16" s="150">
        <f t="shared" si="0"/>
        <v>100</v>
      </c>
      <c r="I16" s="22"/>
      <c r="J16" s="22"/>
      <c r="K16" s="22"/>
      <c r="L16" s="22"/>
      <c r="M16" s="22"/>
      <c r="N16" s="22"/>
    </row>
    <row r="17" spans="1:14" s="159" customFormat="1" ht="12.75">
      <c r="A17" s="174">
        <v>852</v>
      </c>
      <c r="B17" s="174">
        <v>85295</v>
      </c>
      <c r="C17" s="174"/>
      <c r="D17" s="175" t="s">
        <v>101</v>
      </c>
      <c r="E17" s="232">
        <f>SUM(E18)</f>
        <v>0</v>
      </c>
      <c r="F17" s="232">
        <f>SUM(F18)</f>
        <v>70725</v>
      </c>
      <c r="G17" s="232">
        <f>SUM(G18)</f>
        <v>70725</v>
      </c>
      <c r="H17" s="150">
        <f t="shared" si="0"/>
        <v>100</v>
      </c>
      <c r="I17" s="64"/>
      <c r="J17" s="64"/>
      <c r="K17" s="64"/>
      <c r="L17" s="64"/>
      <c r="M17" s="64"/>
      <c r="N17" s="64"/>
    </row>
    <row r="18" spans="1:14" s="122" customFormat="1" ht="33.75" customHeight="1">
      <c r="A18" s="179">
        <v>852</v>
      </c>
      <c r="B18" s="179">
        <v>85295</v>
      </c>
      <c r="C18" s="179">
        <v>2030</v>
      </c>
      <c r="D18" s="191" t="s">
        <v>104</v>
      </c>
      <c r="E18" s="192">
        <v>0</v>
      </c>
      <c r="F18" s="253">
        <v>70725</v>
      </c>
      <c r="G18" s="192">
        <v>70725</v>
      </c>
      <c r="H18" s="150">
        <f t="shared" si="0"/>
        <v>100</v>
      </c>
      <c r="I18" s="22"/>
      <c r="J18" s="22"/>
      <c r="K18" s="22"/>
      <c r="L18" s="22"/>
      <c r="M18" s="22"/>
      <c r="N18" s="22"/>
    </row>
    <row r="19" spans="1:14" s="122" customFormat="1" ht="12.75">
      <c r="A19"/>
      <c r="B19"/>
      <c r="C19"/>
      <c r="D19" s="2"/>
      <c r="E19" s="3"/>
      <c r="F19" s="4"/>
      <c r="G19" s="3"/>
      <c r="H19" s="4"/>
      <c r="I19" s="22"/>
      <c r="J19" s="22"/>
      <c r="K19" s="22"/>
      <c r="L19" s="22"/>
      <c r="M19" s="22"/>
      <c r="N19" s="22"/>
    </row>
    <row r="20" spans="1:14" s="122" customFormat="1" ht="12.75">
      <c r="A20"/>
      <c r="B20"/>
      <c r="C20"/>
      <c r="D20" s="2"/>
      <c r="E20" s="3"/>
      <c r="F20" s="4"/>
      <c r="G20" s="3"/>
      <c r="H20" s="4"/>
      <c r="I20" s="22"/>
      <c r="J20" s="22"/>
      <c r="K20" s="22"/>
      <c r="L20" s="22"/>
      <c r="M20" s="22"/>
      <c r="N20" s="22"/>
    </row>
    <row r="21" spans="1:14" s="159" customFormat="1" ht="12.75">
      <c r="A21"/>
      <c r="B21"/>
      <c r="C21"/>
      <c r="D21" s="2"/>
      <c r="E21" s="3"/>
      <c r="F21" s="4"/>
      <c r="G21" s="3"/>
      <c r="H21" s="4"/>
      <c r="I21" s="64"/>
      <c r="J21" s="64"/>
      <c r="K21" s="64"/>
      <c r="L21" s="64"/>
      <c r="M21" s="64"/>
      <c r="N21" s="64"/>
    </row>
    <row r="22" spans="1:14" s="122" customFormat="1" ht="12.75">
      <c r="A22"/>
      <c r="B22"/>
      <c r="C22"/>
      <c r="D22" s="2"/>
      <c r="E22" s="3"/>
      <c r="F22" s="4"/>
      <c r="G22" s="3"/>
      <c r="H22" s="4"/>
      <c r="I22" s="22"/>
      <c r="J22" s="22"/>
      <c r="K22" s="22"/>
      <c r="L22" s="22"/>
      <c r="M22" s="22"/>
      <c r="N22" s="22"/>
    </row>
    <row r="23" spans="1:14" s="159" customFormat="1" ht="12.75">
      <c r="A23"/>
      <c r="B23"/>
      <c r="C23"/>
      <c r="D23" s="2"/>
      <c r="E23" s="3"/>
      <c r="F23" s="4"/>
      <c r="G23" s="3"/>
      <c r="H23" s="4"/>
      <c r="I23" s="64"/>
      <c r="J23" s="64"/>
      <c r="K23" s="64"/>
      <c r="L23" s="64"/>
      <c r="M23" s="64"/>
      <c r="N23" s="64"/>
    </row>
    <row r="24" spans="1:14" s="122" customFormat="1" ht="12.75">
      <c r="A24"/>
      <c r="B24"/>
      <c r="C24"/>
      <c r="D24" s="2"/>
      <c r="E24" s="3"/>
      <c r="F24" s="4"/>
      <c r="G24" s="3"/>
      <c r="H24" s="4"/>
      <c r="I24" s="22"/>
      <c r="J24" s="22"/>
      <c r="K24" s="22"/>
      <c r="L24" s="22"/>
      <c r="M24" s="22"/>
      <c r="N24" s="22"/>
    </row>
    <row r="25" spans="1:14" s="159" customFormat="1" ht="12.75">
      <c r="A25"/>
      <c r="B25"/>
      <c r="C25"/>
      <c r="D25" s="2"/>
      <c r="E25" s="3"/>
      <c r="F25" s="4"/>
      <c r="G25" s="3"/>
      <c r="H25" s="4"/>
      <c r="I25" s="64"/>
      <c r="J25" s="64"/>
      <c r="K25" s="64"/>
      <c r="L25" s="64"/>
      <c r="M25" s="64"/>
      <c r="N25" s="64"/>
    </row>
    <row r="26" spans="1:14" s="122" customFormat="1" ht="12.75">
      <c r="A26"/>
      <c r="B26"/>
      <c r="C26"/>
      <c r="D26" s="2"/>
      <c r="E26" s="3"/>
      <c r="F26" s="4"/>
      <c r="G26" s="3"/>
      <c r="H26" s="4"/>
      <c r="I26" s="22"/>
      <c r="J26" s="22"/>
      <c r="K26" s="22"/>
      <c r="L26" s="22"/>
      <c r="M26" s="22"/>
      <c r="N26" s="22"/>
    </row>
    <row r="27" spans="1:14" s="159" customFormat="1" ht="12.75">
      <c r="A27"/>
      <c r="B27"/>
      <c r="C27"/>
      <c r="D27" s="2"/>
      <c r="E27" s="3"/>
      <c r="F27" s="4"/>
      <c r="G27" s="3"/>
      <c r="H27" s="4"/>
      <c r="I27" s="64"/>
      <c r="J27" s="64"/>
      <c r="K27" s="64"/>
      <c r="L27" s="64"/>
      <c r="M27" s="64"/>
      <c r="N27" s="64"/>
    </row>
    <row r="28" spans="1:14" s="122" customFormat="1" ht="12.75">
      <c r="A28"/>
      <c r="B28"/>
      <c r="C28"/>
      <c r="D28" s="2"/>
      <c r="E28" s="3"/>
      <c r="F28" s="4"/>
      <c r="G28" s="3"/>
      <c r="H28" s="4"/>
      <c r="I28" s="22"/>
      <c r="J28" s="22"/>
      <c r="K28" s="22"/>
      <c r="L28" s="22"/>
      <c r="M28" s="22"/>
      <c r="N28" s="22"/>
    </row>
    <row r="29" spans="1:14" s="159" customFormat="1" ht="12.75">
      <c r="A29"/>
      <c r="B29"/>
      <c r="C29"/>
      <c r="D29" s="2"/>
      <c r="E29" s="3"/>
      <c r="F29" s="4"/>
      <c r="G29" s="3"/>
      <c r="H29" s="4"/>
      <c r="I29" s="64"/>
      <c r="J29" s="64"/>
      <c r="K29" s="64"/>
      <c r="L29" s="64"/>
      <c r="M29" s="64"/>
      <c r="N29" s="64"/>
    </row>
    <row r="30" spans="1:14" s="122" customFormat="1" ht="12.75">
      <c r="A30"/>
      <c r="B30"/>
      <c r="C30"/>
      <c r="D30" s="2"/>
      <c r="E30" s="3"/>
      <c r="F30" s="4"/>
      <c r="G30" s="3"/>
      <c r="H30" s="4"/>
      <c r="I30" s="22"/>
      <c r="J30" s="22"/>
      <c r="K30" s="22"/>
      <c r="L30" s="22"/>
      <c r="M30" s="22"/>
      <c r="N30" s="22"/>
    </row>
    <row r="31" spans="1:14" s="159" customFormat="1" ht="12.75">
      <c r="A31"/>
      <c r="B31"/>
      <c r="C31"/>
      <c r="D31" s="2"/>
      <c r="E31" s="3"/>
      <c r="F31" s="4"/>
      <c r="G31" s="3"/>
      <c r="H31" s="4"/>
      <c r="I31" s="64"/>
      <c r="J31" s="64"/>
      <c r="K31" s="64"/>
      <c r="L31" s="64"/>
      <c r="M31" s="64"/>
      <c r="N31" s="64"/>
    </row>
    <row r="32" spans="1:14" s="122" customFormat="1" ht="12.75">
      <c r="A32"/>
      <c r="B32"/>
      <c r="C32"/>
      <c r="D32" s="2"/>
      <c r="E32" s="3"/>
      <c r="F32" s="4"/>
      <c r="G32" s="3"/>
      <c r="H32" s="4"/>
      <c r="I32" s="22"/>
      <c r="J32" s="22"/>
      <c r="K32" s="22"/>
      <c r="L32" s="22"/>
      <c r="M32" s="22"/>
      <c r="N32" s="22"/>
    </row>
    <row r="33" spans="1:14" s="159" customFormat="1" ht="12.75">
      <c r="A33"/>
      <c r="B33"/>
      <c r="C33"/>
      <c r="D33" s="2"/>
      <c r="E33" s="3"/>
      <c r="F33" s="4"/>
      <c r="G33" s="3"/>
      <c r="H33" s="4"/>
      <c r="I33" s="64"/>
      <c r="J33" s="64"/>
      <c r="K33" s="64"/>
      <c r="L33" s="64"/>
      <c r="M33" s="64"/>
      <c r="N33" s="64"/>
    </row>
    <row r="34" spans="1:14" s="122" customFormat="1" ht="12.75">
      <c r="A34"/>
      <c r="B34"/>
      <c r="C34"/>
      <c r="D34" s="2"/>
      <c r="E34" s="3"/>
      <c r="F34" s="4"/>
      <c r="G34" s="3"/>
      <c r="H34" s="4"/>
      <c r="I34" s="22"/>
      <c r="J34" s="22"/>
      <c r="K34" s="22"/>
      <c r="L34" s="22"/>
      <c r="M34" s="22"/>
      <c r="N34" s="22"/>
    </row>
    <row r="35" spans="1:14" s="159" customFormat="1" ht="12.75">
      <c r="A35"/>
      <c r="B35"/>
      <c r="C35"/>
      <c r="D35" s="2"/>
      <c r="E35" s="3"/>
      <c r="F35" s="4"/>
      <c r="G35" s="3"/>
      <c r="H35" s="4"/>
      <c r="I35" s="64"/>
      <c r="J35" s="64"/>
      <c r="K35" s="64"/>
      <c r="L35" s="64"/>
      <c r="M35" s="64"/>
      <c r="N35" s="64"/>
    </row>
    <row r="36" spans="1:14" s="122" customFormat="1" ht="12.75">
      <c r="A36"/>
      <c r="B36"/>
      <c r="C36"/>
      <c r="D36" s="2"/>
      <c r="E36" s="3"/>
      <c r="F36" s="4"/>
      <c r="G36" s="3"/>
      <c r="H36" s="4"/>
      <c r="I36" s="22"/>
      <c r="J36" s="22"/>
      <c r="K36" s="22"/>
      <c r="L36" s="22"/>
      <c r="M36" s="22"/>
      <c r="N36" s="22"/>
    </row>
    <row r="37" spans="1:14" s="159" customFormat="1" ht="12.75">
      <c r="A37"/>
      <c r="B37"/>
      <c r="C37"/>
      <c r="D37" s="2"/>
      <c r="E37" s="3"/>
      <c r="F37" s="4"/>
      <c r="G37" s="3"/>
      <c r="H37" s="4"/>
      <c r="I37" s="64"/>
      <c r="J37" s="64"/>
      <c r="K37" s="64"/>
      <c r="L37" s="64"/>
      <c r="M37" s="64"/>
      <c r="N37" s="64"/>
    </row>
    <row r="38" spans="1:14" s="122" customFormat="1" ht="12.75">
      <c r="A38"/>
      <c r="B38"/>
      <c r="C38"/>
      <c r="D38" s="2"/>
      <c r="E38" s="3"/>
      <c r="F38" s="4"/>
      <c r="G38" s="3"/>
      <c r="H38" s="4"/>
      <c r="I38" s="22"/>
      <c r="J38" s="22"/>
      <c r="K38" s="22"/>
      <c r="L38" s="22"/>
      <c r="M38" s="22"/>
      <c r="N38" s="22"/>
    </row>
    <row r="39" spans="1:14" s="159" customFormat="1" ht="12.75">
      <c r="A39"/>
      <c r="B39"/>
      <c r="C39"/>
      <c r="D39" s="2"/>
      <c r="E39" s="3"/>
      <c r="F39" s="4"/>
      <c r="G39" s="3"/>
      <c r="H39" s="4"/>
      <c r="I39" s="64"/>
      <c r="J39" s="64"/>
      <c r="K39" s="64"/>
      <c r="L39" s="64"/>
      <c r="M39" s="64"/>
      <c r="N39" s="64"/>
    </row>
    <row r="40" spans="1:14" s="122" customFormat="1" ht="12.75">
      <c r="A40"/>
      <c r="B40"/>
      <c r="C40"/>
      <c r="D40" s="2"/>
      <c r="E40" s="3"/>
      <c r="F40" s="4"/>
      <c r="G40" s="3"/>
      <c r="H40" s="4"/>
      <c r="I40" s="22"/>
      <c r="J40" s="22"/>
      <c r="K40" s="22"/>
      <c r="L40" s="22"/>
      <c r="M40" s="22"/>
      <c r="N40" s="22"/>
    </row>
    <row r="41" spans="1:14" s="159" customFormat="1" ht="12.75">
      <c r="A41"/>
      <c r="B41"/>
      <c r="C41"/>
      <c r="D41" s="2"/>
      <c r="E41" s="3"/>
      <c r="F41" s="4"/>
      <c r="G41" s="3"/>
      <c r="H41" s="4"/>
      <c r="I41" s="64"/>
      <c r="J41" s="64"/>
      <c r="K41" s="64"/>
      <c r="L41" s="64"/>
      <c r="M41" s="64"/>
      <c r="N41" s="64"/>
    </row>
    <row r="42" spans="1:14" s="122" customFormat="1" ht="12.75">
      <c r="A42"/>
      <c r="B42"/>
      <c r="C42"/>
      <c r="D42" s="2"/>
      <c r="E42" s="3"/>
      <c r="F42" s="4"/>
      <c r="G42" s="3"/>
      <c r="H42" s="4"/>
      <c r="I42" s="22"/>
      <c r="J42" s="22"/>
      <c r="K42" s="22"/>
      <c r="L42" s="22"/>
      <c r="M42" s="22"/>
      <c r="N42" s="22"/>
    </row>
    <row r="43" spans="1:14" s="159" customFormat="1" ht="12.75">
      <c r="A43"/>
      <c r="B43"/>
      <c r="C43"/>
      <c r="D43" s="2"/>
      <c r="E43" s="3"/>
      <c r="F43" s="4"/>
      <c r="G43" s="3"/>
      <c r="H43" s="4"/>
      <c r="I43" s="64"/>
      <c r="J43" s="64"/>
      <c r="K43" s="64"/>
      <c r="L43" s="64"/>
      <c r="M43" s="64"/>
      <c r="N43" s="64"/>
    </row>
    <row r="44" spans="1:14" s="159" customFormat="1" ht="12.75">
      <c r="A44"/>
      <c r="B44"/>
      <c r="C44"/>
      <c r="D44" s="2"/>
      <c r="E44" s="3"/>
      <c r="F44" s="4"/>
      <c r="G44" s="3"/>
      <c r="H44" s="4"/>
      <c r="I44" s="64"/>
      <c r="J44" s="64"/>
      <c r="K44" s="64"/>
      <c r="L44" s="64"/>
      <c r="M44" s="64"/>
      <c r="N44" s="64"/>
    </row>
    <row r="45" spans="1:14" s="122" customFormat="1" ht="12.75">
      <c r="A45"/>
      <c r="B45"/>
      <c r="C45"/>
      <c r="D45" s="2"/>
      <c r="E45" s="3"/>
      <c r="F45" s="4"/>
      <c r="G45" s="3"/>
      <c r="H45" s="4"/>
      <c r="I45" s="22"/>
      <c r="J45" s="22"/>
      <c r="K45" s="22"/>
      <c r="L45" s="22"/>
      <c r="M45" s="22"/>
      <c r="N45" s="22"/>
    </row>
    <row r="46" spans="1:14" s="159" customFormat="1" ht="12.75">
      <c r="A46"/>
      <c r="B46"/>
      <c r="C46"/>
      <c r="D46" s="2"/>
      <c r="E46" s="3"/>
      <c r="F46" s="4"/>
      <c r="G46" s="3"/>
      <c r="H46" s="4"/>
      <c r="I46" s="64"/>
      <c r="J46" s="64"/>
      <c r="K46" s="64"/>
      <c r="L46" s="64"/>
      <c r="M46" s="64"/>
      <c r="N46" s="64"/>
    </row>
    <row r="47" spans="1:14" s="159" customFormat="1" ht="12.75">
      <c r="A47"/>
      <c r="B47"/>
      <c r="C47"/>
      <c r="D47" s="2"/>
      <c r="E47" s="3"/>
      <c r="F47" s="4"/>
      <c r="G47" s="3"/>
      <c r="H47" s="4"/>
      <c r="I47" s="64"/>
      <c r="J47" s="64"/>
      <c r="K47" s="64"/>
      <c r="L47" s="64"/>
      <c r="M47" s="64"/>
      <c r="N47" s="64"/>
    </row>
    <row r="48" spans="1:14" s="122" customFormat="1" ht="12.75">
      <c r="A48"/>
      <c r="B48"/>
      <c r="C48"/>
      <c r="D48" s="2"/>
      <c r="E48" s="3"/>
      <c r="F48" s="4"/>
      <c r="G48" s="3"/>
      <c r="H48" s="4"/>
      <c r="I48" s="22"/>
      <c r="J48" s="22"/>
      <c r="K48" s="22"/>
      <c r="L48" s="22"/>
      <c r="M48" s="22"/>
      <c r="N48" s="22"/>
    </row>
    <row r="49" spans="1:14" s="159" customFormat="1" ht="12.75">
      <c r="A49"/>
      <c r="B49"/>
      <c r="C49"/>
      <c r="D49" s="2"/>
      <c r="E49" s="3"/>
      <c r="F49" s="4"/>
      <c r="G49" s="3"/>
      <c r="H49" s="4"/>
      <c r="I49" s="64"/>
      <c r="J49" s="64"/>
      <c r="K49" s="64"/>
      <c r="L49" s="64"/>
      <c r="M49" s="64"/>
      <c r="N49" s="64"/>
    </row>
    <row r="50" spans="1:14" s="122" customFormat="1" ht="12.75">
      <c r="A50"/>
      <c r="B50"/>
      <c r="C50"/>
      <c r="D50" s="2"/>
      <c r="E50" s="3"/>
      <c r="F50" s="4"/>
      <c r="G50" s="3"/>
      <c r="H50" s="4"/>
      <c r="I50" s="22"/>
      <c r="J50" s="22"/>
      <c r="K50" s="22"/>
      <c r="L50" s="22"/>
      <c r="M50" s="22"/>
      <c r="N50" s="22"/>
    </row>
    <row r="51" spans="1:14" s="159" customFormat="1" ht="12.75">
      <c r="A51"/>
      <c r="B51"/>
      <c r="C51"/>
      <c r="D51" s="2"/>
      <c r="E51" s="3"/>
      <c r="F51" s="4"/>
      <c r="G51" s="3"/>
      <c r="H51" s="4"/>
      <c r="I51" s="64"/>
      <c r="J51" s="64"/>
      <c r="K51" s="64"/>
      <c r="L51" s="64"/>
      <c r="M51" s="64"/>
      <c r="N51" s="64"/>
    </row>
    <row r="52" spans="1:14" s="122" customFormat="1" ht="12.75">
      <c r="A52"/>
      <c r="B52"/>
      <c r="C52"/>
      <c r="D52" s="2"/>
      <c r="E52" s="3"/>
      <c r="F52" s="4"/>
      <c r="G52" s="3"/>
      <c r="H52" s="4"/>
      <c r="I52" s="22"/>
      <c r="J52" s="22"/>
      <c r="K52" s="22"/>
      <c r="L52" s="22"/>
      <c r="M52" s="22"/>
      <c r="N52" s="22"/>
    </row>
    <row r="53" spans="1:14" s="159" customFormat="1" ht="12.75">
      <c r="A53"/>
      <c r="B53"/>
      <c r="C53"/>
      <c r="D53" s="2"/>
      <c r="E53" s="3"/>
      <c r="F53" s="4"/>
      <c r="G53" s="3"/>
      <c r="H53" s="4"/>
      <c r="I53" s="64"/>
      <c r="J53" s="64"/>
      <c r="K53" s="64"/>
      <c r="L53" s="64"/>
      <c r="M53" s="64"/>
      <c r="N53" s="64"/>
    </row>
    <row r="54" spans="1:14" s="122" customFormat="1" ht="12.75">
      <c r="A54"/>
      <c r="B54"/>
      <c r="C54"/>
      <c r="D54" s="2"/>
      <c r="E54" s="3"/>
      <c r="F54" s="4"/>
      <c r="G54" s="3"/>
      <c r="H54" s="4"/>
      <c r="I54" s="22"/>
      <c r="J54" s="22"/>
      <c r="K54" s="22"/>
      <c r="L54" s="22"/>
      <c r="M54" s="22"/>
      <c r="N54" s="22"/>
    </row>
    <row r="55" spans="1:14" s="159" customFormat="1" ht="12.75">
      <c r="A55"/>
      <c r="B55"/>
      <c r="C55"/>
      <c r="D55" s="2"/>
      <c r="E55" s="3"/>
      <c r="F55" s="4"/>
      <c r="G55" s="3"/>
      <c r="H55" s="4"/>
      <c r="I55" s="64"/>
      <c r="J55" s="64"/>
      <c r="K55" s="64"/>
      <c r="L55" s="64"/>
      <c r="M55" s="64"/>
      <c r="N55" s="64"/>
    </row>
    <row r="56" spans="1:14" s="122" customFormat="1" ht="12.75">
      <c r="A56"/>
      <c r="B56"/>
      <c r="C56"/>
      <c r="D56" s="2"/>
      <c r="E56" s="3"/>
      <c r="F56" s="4"/>
      <c r="G56" s="3"/>
      <c r="H56" s="4"/>
      <c r="I56" s="22"/>
      <c r="J56" s="22"/>
      <c r="K56" s="22"/>
      <c r="L56" s="22"/>
      <c r="M56" s="22"/>
      <c r="N56" s="22"/>
    </row>
    <row r="57" spans="1:14" s="159" customFormat="1" ht="12.75">
      <c r="A57"/>
      <c r="B57"/>
      <c r="C57"/>
      <c r="D57" s="2"/>
      <c r="E57" s="3"/>
      <c r="F57" s="4"/>
      <c r="G57" s="3"/>
      <c r="H57" s="4"/>
      <c r="I57" s="64"/>
      <c r="J57" s="64"/>
      <c r="K57" s="64"/>
      <c r="L57" s="64"/>
      <c r="M57" s="64"/>
      <c r="N57" s="64"/>
    </row>
    <row r="58" spans="1:14" s="122" customFormat="1" ht="12.75">
      <c r="A58"/>
      <c r="B58"/>
      <c r="C58"/>
      <c r="D58" s="2"/>
      <c r="E58" s="3"/>
      <c r="F58" s="4"/>
      <c r="G58" s="3"/>
      <c r="H58" s="4"/>
      <c r="I58" s="22"/>
      <c r="J58" s="22"/>
      <c r="K58" s="22"/>
      <c r="L58" s="22"/>
      <c r="M58" s="22"/>
      <c r="N58" s="22"/>
    </row>
    <row r="59" spans="1:14" s="159" customFormat="1" ht="12.75">
      <c r="A59"/>
      <c r="B59"/>
      <c r="C59"/>
      <c r="D59" s="2"/>
      <c r="E59" s="3"/>
      <c r="F59" s="4"/>
      <c r="G59" s="3"/>
      <c r="H59" s="4"/>
      <c r="I59" s="64"/>
      <c r="J59" s="64"/>
      <c r="K59" s="64"/>
      <c r="L59" s="64"/>
      <c r="M59" s="64"/>
      <c r="N59" s="64"/>
    </row>
    <row r="60" spans="1:14" s="122" customFormat="1" ht="12.75">
      <c r="A60"/>
      <c r="B60"/>
      <c r="C60"/>
      <c r="D60" s="2"/>
      <c r="E60" s="3"/>
      <c r="F60" s="4"/>
      <c r="G60" s="3"/>
      <c r="H60" s="4"/>
      <c r="I60" s="22"/>
      <c r="J60" s="22"/>
      <c r="K60" s="22"/>
      <c r="L60" s="22"/>
      <c r="M60" s="22"/>
      <c r="N60" s="22"/>
    </row>
    <row r="61" spans="1:14" s="159" customFormat="1" ht="12.75">
      <c r="A61"/>
      <c r="B61"/>
      <c r="C61"/>
      <c r="D61" s="2"/>
      <c r="E61" s="3"/>
      <c r="F61" s="4"/>
      <c r="G61" s="3"/>
      <c r="H61" s="4"/>
      <c r="I61" s="64"/>
      <c r="J61" s="64"/>
      <c r="K61" s="64"/>
      <c r="L61" s="64"/>
      <c r="M61" s="64"/>
      <c r="N61" s="64"/>
    </row>
    <row r="62" spans="1:14" s="122" customFormat="1" ht="12.75">
      <c r="A62"/>
      <c r="B62"/>
      <c r="C62"/>
      <c r="D62" s="2"/>
      <c r="E62" s="3"/>
      <c r="F62" s="4"/>
      <c r="G62" s="3"/>
      <c r="H62" s="4"/>
      <c r="I62" s="22"/>
      <c r="J62" s="22"/>
      <c r="K62" s="22"/>
      <c r="L62" s="22"/>
      <c r="M62" s="22"/>
      <c r="N62" s="22"/>
    </row>
    <row r="63" spans="1:14" s="159" customFormat="1" ht="12.75">
      <c r="A63"/>
      <c r="B63"/>
      <c r="C63"/>
      <c r="D63" s="2"/>
      <c r="E63" s="3"/>
      <c r="F63" s="4"/>
      <c r="G63" s="3"/>
      <c r="H63" s="4"/>
      <c r="I63" s="64"/>
      <c r="J63" s="64"/>
      <c r="K63" s="64"/>
      <c r="L63" s="64"/>
      <c r="M63" s="64"/>
      <c r="N63" s="64"/>
    </row>
    <row r="64" spans="1:14" s="122" customFormat="1" ht="12.75">
      <c r="A64"/>
      <c r="B64"/>
      <c r="C64"/>
      <c r="D64" s="2"/>
      <c r="E64" s="3"/>
      <c r="F64" s="4"/>
      <c r="G64" s="3"/>
      <c r="H64" s="4"/>
      <c r="I64" s="22"/>
      <c r="J64" s="22"/>
      <c r="K64" s="22"/>
      <c r="L64" s="22"/>
      <c r="M64" s="22"/>
      <c r="N64" s="22"/>
    </row>
    <row r="65" spans="1:14" s="122" customFormat="1" ht="12.75">
      <c r="A65"/>
      <c r="B65"/>
      <c r="C65"/>
      <c r="D65" s="2"/>
      <c r="E65" s="3"/>
      <c r="F65" s="4"/>
      <c r="G65" s="3"/>
      <c r="H65" s="4"/>
      <c r="I65" s="22"/>
      <c r="J65" s="22"/>
      <c r="K65" s="22"/>
      <c r="L65" s="22"/>
      <c r="M65" s="22"/>
      <c r="N65" s="22"/>
    </row>
    <row r="66" spans="1:14" s="122" customFormat="1" ht="12.75">
      <c r="A66"/>
      <c r="B66"/>
      <c r="C66"/>
      <c r="D66" s="2"/>
      <c r="E66" s="3"/>
      <c r="F66" s="4"/>
      <c r="G66" s="3"/>
      <c r="H66" s="4"/>
      <c r="I66" s="22"/>
      <c r="J66" s="22"/>
      <c r="K66" s="22"/>
      <c r="L66" s="22"/>
      <c r="M66" s="22"/>
      <c r="N66" s="22"/>
    </row>
    <row r="67" spans="1:14" s="122" customFormat="1" ht="12.75">
      <c r="A67"/>
      <c r="B67"/>
      <c r="C67"/>
      <c r="D67" s="2"/>
      <c r="E67" s="3"/>
      <c r="F67" s="4"/>
      <c r="G67" s="3"/>
      <c r="H67" s="4"/>
      <c r="I67" s="22"/>
      <c r="J67" s="22"/>
      <c r="K67" s="22"/>
      <c r="L67" s="22"/>
      <c r="M67" s="22"/>
      <c r="N67" s="22"/>
    </row>
  </sheetData>
  <sheetProtection selectLockedCells="1" selectUnlockedCells="1"/>
  <mergeCells count="10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</mergeCells>
  <printOptions/>
  <pageMargins left="0.5701388888888889" right="0.4097222222222222" top="0.4722222222222222" bottom="0.39375" header="0.5118055555555555" footer="0.5118055555555555"/>
  <pageSetup horizontalDpi="300" verticalDpi="3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88"/>
  <sheetViews>
    <sheetView view="pageBreakPreview" zoomScale="75" zoomScaleNormal="75" zoomScaleSheetLayoutView="75" workbookViewId="0" topLeftCell="A1">
      <pane ySplit="900" topLeftCell="A31" activePane="bottomLeft" state="split"/>
      <selection pane="topLeft" activeCell="A1" sqref="A1"/>
      <selection pane="bottomLeft" activeCell="D47" sqref="D47"/>
    </sheetView>
  </sheetViews>
  <sheetFormatPr defaultColWidth="8.796875" defaultRowHeight="15"/>
  <cols>
    <col min="1" max="1" width="5.59765625" style="1" customWidth="1"/>
    <col min="2" max="2" width="6.5" style="1" customWidth="1"/>
    <col min="3" max="3" width="0" style="1" hidden="1" customWidth="1"/>
    <col min="4" max="4" width="73.59765625" style="2" customWidth="1"/>
    <col min="5" max="5" width="14.5" style="3" customWidth="1"/>
    <col min="6" max="6" width="13.59765625" style="3" customWidth="1"/>
    <col min="7" max="7" width="14.69921875" style="4" customWidth="1"/>
    <col min="8" max="8" width="8.09765625" style="4" customWidth="1"/>
    <col min="9" max="9" width="13.8984375" style="0" customWidth="1"/>
  </cols>
  <sheetData>
    <row r="1" spans="1:11" ht="24" customHeight="1">
      <c r="A1" s="71" t="s">
        <v>6</v>
      </c>
      <c r="B1" s="71" t="s">
        <v>7</v>
      </c>
      <c r="C1" s="72" t="s">
        <v>35</v>
      </c>
      <c r="D1" s="16" t="s">
        <v>8</v>
      </c>
      <c r="E1" s="19" t="s">
        <v>9</v>
      </c>
      <c r="F1" s="19" t="s">
        <v>36</v>
      </c>
      <c r="G1" s="73" t="s">
        <v>37</v>
      </c>
      <c r="H1" s="19" t="s">
        <v>14</v>
      </c>
      <c r="K1" s="21"/>
    </row>
    <row r="2" spans="1:11" s="22" customFormat="1" ht="33.75" customHeight="1">
      <c r="A2" s="71"/>
      <c r="B2" s="71"/>
      <c r="C2" s="72"/>
      <c r="D2" s="16"/>
      <c r="E2" s="19"/>
      <c r="F2" s="19"/>
      <c r="G2" s="73"/>
      <c r="H2" s="19"/>
      <c r="K2" s="21"/>
    </row>
    <row r="3" spans="1:8" s="22" customFormat="1" ht="12" customHeight="1">
      <c r="A3" s="74">
        <v>1</v>
      </c>
      <c r="B3" s="74">
        <v>2</v>
      </c>
      <c r="C3" s="74">
        <v>3</v>
      </c>
      <c r="D3" s="74">
        <v>3</v>
      </c>
      <c r="E3" s="75">
        <v>4</v>
      </c>
      <c r="F3" s="74">
        <v>5</v>
      </c>
      <c r="G3" s="74">
        <v>6</v>
      </c>
      <c r="H3" s="74">
        <v>7</v>
      </c>
    </row>
    <row r="4" spans="1:11" s="29" customFormat="1" ht="27" customHeight="1">
      <c r="A4" s="24" t="s">
        <v>38</v>
      </c>
      <c r="B4" s="24"/>
      <c r="C4" s="24"/>
      <c r="D4" s="24"/>
      <c r="E4" s="76">
        <f>SUM(E6,E10,E18,E33)</f>
        <v>2736054</v>
      </c>
      <c r="F4" s="76">
        <f>SUM(F6,F10,F18,F33)</f>
        <v>8690206</v>
      </c>
      <c r="G4" s="76">
        <f>SUM(G6,G10,G18,G33)</f>
        <v>8691611</v>
      </c>
      <c r="H4" s="77">
        <f>G4/F4*100</f>
        <v>100.01616762594581</v>
      </c>
      <c r="I4" s="78"/>
      <c r="J4" s="79"/>
      <c r="K4" s="80"/>
    </row>
    <row r="5" spans="1:10" s="32" customFormat="1" ht="9" customHeight="1">
      <c r="A5" s="81"/>
      <c r="B5" s="81"/>
      <c r="C5" s="81"/>
      <c r="D5" s="81"/>
      <c r="E5" s="81"/>
      <c r="F5" s="81"/>
      <c r="G5" s="81"/>
      <c r="H5" s="81"/>
      <c r="I5" s="31"/>
      <c r="J5" s="31"/>
    </row>
    <row r="6" spans="1:8" s="38" customFormat="1" ht="16.5" customHeight="1">
      <c r="A6" s="82">
        <v>750</v>
      </c>
      <c r="B6" s="83"/>
      <c r="C6" s="83"/>
      <c r="D6" s="48" t="s">
        <v>20</v>
      </c>
      <c r="E6" s="84">
        <f>SUM(E7:E8)/2</f>
        <v>221841</v>
      </c>
      <c r="F6" s="84">
        <f>SUM(F7:F8)/2</f>
        <v>224091</v>
      </c>
      <c r="G6" s="84">
        <f>SUM(G7:G8)/2</f>
        <v>224091</v>
      </c>
      <c r="H6" s="85">
        <f aca="true" t="shared" si="0" ref="H6:H35">G6/F6*100</f>
        <v>100</v>
      </c>
    </row>
    <row r="7" spans="1:8" s="38" customFormat="1" ht="17.25" customHeight="1">
      <c r="A7" s="86">
        <v>750</v>
      </c>
      <c r="B7" s="86">
        <v>75011</v>
      </c>
      <c r="C7" s="87"/>
      <c r="D7" s="88" t="s">
        <v>21</v>
      </c>
      <c r="E7" s="89">
        <f>SUM(E8)</f>
        <v>221841</v>
      </c>
      <c r="F7" s="89">
        <f>SUM(F8)</f>
        <v>224091</v>
      </c>
      <c r="G7" s="89">
        <f>SUM(G8)</f>
        <v>224091</v>
      </c>
      <c r="H7" s="90">
        <f t="shared" si="0"/>
        <v>100</v>
      </c>
    </row>
    <row r="8" spans="1:8" s="47" customFormat="1" ht="32.25" customHeight="1">
      <c r="A8" s="91">
        <v>750</v>
      </c>
      <c r="B8" s="91">
        <v>75011</v>
      </c>
      <c r="C8" s="92">
        <v>2010</v>
      </c>
      <c r="D8" s="93" t="s">
        <v>39</v>
      </c>
      <c r="E8" s="94">
        <v>221841</v>
      </c>
      <c r="F8" s="94">
        <v>224091</v>
      </c>
      <c r="G8" s="94">
        <v>224091</v>
      </c>
      <c r="H8" s="95">
        <f t="shared" si="0"/>
        <v>100</v>
      </c>
    </row>
    <row r="9" spans="1:8" s="47" customFormat="1" ht="9" customHeight="1">
      <c r="A9" s="91"/>
      <c r="B9" s="91"/>
      <c r="C9" s="91"/>
      <c r="D9" s="91"/>
      <c r="E9" s="91"/>
      <c r="F9" s="91"/>
      <c r="G9" s="91"/>
      <c r="H9" s="91"/>
    </row>
    <row r="10" spans="1:9" s="47" customFormat="1" ht="33" customHeight="1">
      <c r="A10" s="86">
        <v>751</v>
      </c>
      <c r="B10" s="86"/>
      <c r="C10" s="86"/>
      <c r="D10" s="88" t="s">
        <v>22</v>
      </c>
      <c r="E10" s="89">
        <f>SUM(E11:E16)/2</f>
        <v>11280</v>
      </c>
      <c r="F10" s="89">
        <f>SUM(F11:F16)/2</f>
        <v>196822</v>
      </c>
      <c r="G10" s="89">
        <f>SUM(G11:G16)/2</f>
        <v>198227</v>
      </c>
      <c r="H10" s="90">
        <f t="shared" si="0"/>
        <v>100.71384296470922</v>
      </c>
      <c r="I10" s="42"/>
    </row>
    <row r="11" spans="1:8" s="47" customFormat="1" ht="17.25" customHeight="1">
      <c r="A11" s="86">
        <v>751</v>
      </c>
      <c r="B11" s="86">
        <v>75101</v>
      </c>
      <c r="C11" s="86"/>
      <c r="D11" s="88" t="s">
        <v>23</v>
      </c>
      <c r="E11" s="89">
        <f>SUM(E12)</f>
        <v>11280</v>
      </c>
      <c r="F11" s="89">
        <f>SUM(F12)</f>
        <v>11280</v>
      </c>
      <c r="G11" s="89">
        <f>SUM(G12)</f>
        <v>11280</v>
      </c>
      <c r="H11" s="90">
        <f t="shared" si="0"/>
        <v>100</v>
      </c>
    </row>
    <row r="12" spans="1:8" s="47" customFormat="1" ht="31.5" customHeight="1">
      <c r="A12" s="91">
        <v>751</v>
      </c>
      <c r="B12" s="91">
        <v>75101</v>
      </c>
      <c r="C12" s="92">
        <v>2010</v>
      </c>
      <c r="D12" s="93" t="s">
        <v>39</v>
      </c>
      <c r="E12" s="94">
        <v>11280</v>
      </c>
      <c r="F12" s="94">
        <v>11280</v>
      </c>
      <c r="G12" s="94">
        <v>11280</v>
      </c>
      <c r="H12" s="95">
        <f t="shared" si="0"/>
        <v>100</v>
      </c>
    </row>
    <row r="13" spans="1:8" s="47" customFormat="1" ht="16.5" customHeight="1">
      <c r="A13" s="86">
        <v>751</v>
      </c>
      <c r="B13" s="86"/>
      <c r="C13" s="87"/>
      <c r="D13" s="88" t="s">
        <v>40</v>
      </c>
      <c r="E13" s="89">
        <f>SUM(E14)</f>
        <v>0</v>
      </c>
      <c r="F13" s="89">
        <f>SUM(F14)</f>
        <v>87140</v>
      </c>
      <c r="G13" s="89">
        <f>SUM(G14)</f>
        <v>88550</v>
      </c>
      <c r="H13" s="95">
        <f t="shared" si="0"/>
        <v>101.61808583887996</v>
      </c>
    </row>
    <row r="14" spans="1:8" s="47" customFormat="1" ht="31.5" customHeight="1">
      <c r="A14" s="91">
        <v>751</v>
      </c>
      <c r="B14" s="91">
        <v>75108</v>
      </c>
      <c r="C14" s="92">
        <v>2010</v>
      </c>
      <c r="D14" s="93" t="s">
        <v>39</v>
      </c>
      <c r="E14" s="94">
        <v>0</v>
      </c>
      <c r="F14" s="94">
        <v>87140</v>
      </c>
      <c r="G14" s="94">
        <v>88550</v>
      </c>
      <c r="H14" s="95">
        <f t="shared" si="0"/>
        <v>101.61808583887996</v>
      </c>
    </row>
    <row r="15" spans="1:8" s="38" customFormat="1" ht="18.75" customHeight="1">
      <c r="A15" s="86">
        <v>751</v>
      </c>
      <c r="B15" s="86">
        <v>75113</v>
      </c>
      <c r="C15" s="86"/>
      <c r="D15" s="44" t="s">
        <v>25</v>
      </c>
      <c r="E15" s="89">
        <f>SUM(E16)</f>
        <v>0</v>
      </c>
      <c r="F15" s="89">
        <f>SUM(F16)</f>
        <v>98402</v>
      </c>
      <c r="G15" s="89">
        <f>SUM(G16)</f>
        <v>98397</v>
      </c>
      <c r="H15" s="90">
        <f t="shared" si="0"/>
        <v>99.99491880246336</v>
      </c>
    </row>
    <row r="16" spans="1:8" s="47" customFormat="1" ht="33" customHeight="1">
      <c r="A16" s="91">
        <v>751</v>
      </c>
      <c r="B16" s="91">
        <v>75113</v>
      </c>
      <c r="C16" s="92">
        <v>2010</v>
      </c>
      <c r="D16" s="93" t="s">
        <v>39</v>
      </c>
      <c r="E16" s="94">
        <v>0</v>
      </c>
      <c r="F16" s="94">
        <v>98402</v>
      </c>
      <c r="G16" s="94">
        <v>98397</v>
      </c>
      <c r="H16" s="95">
        <f t="shared" si="0"/>
        <v>99.99491880246336</v>
      </c>
    </row>
    <row r="17" spans="1:8" s="47" customFormat="1" ht="9" customHeight="1">
      <c r="A17" s="91"/>
      <c r="B17" s="91"/>
      <c r="C17" s="91"/>
      <c r="D17" s="91"/>
      <c r="E17" s="91"/>
      <c r="F17" s="91"/>
      <c r="G17" s="91"/>
      <c r="H17" s="91"/>
    </row>
    <row r="18" spans="1:8" s="47" customFormat="1" ht="16.5" customHeight="1">
      <c r="A18" s="82">
        <v>852</v>
      </c>
      <c r="B18" s="83"/>
      <c r="C18" s="83"/>
      <c r="D18" s="48" t="s">
        <v>26</v>
      </c>
      <c r="E18" s="84">
        <f>SUM(E19:E31)/2</f>
        <v>2502933</v>
      </c>
      <c r="F18" s="84">
        <f>SUM(F19:F31)/2</f>
        <v>7812276</v>
      </c>
      <c r="G18" s="84">
        <f>SUM(G19:G31)/2</f>
        <v>7812276</v>
      </c>
      <c r="H18" s="85">
        <f t="shared" si="0"/>
        <v>100</v>
      </c>
    </row>
    <row r="19" spans="1:8" s="47" customFormat="1" ht="31.5" customHeight="1">
      <c r="A19" s="82">
        <v>852</v>
      </c>
      <c r="B19" s="83">
        <v>85212</v>
      </c>
      <c r="C19" s="83"/>
      <c r="D19" s="34" t="s">
        <v>27</v>
      </c>
      <c r="E19" s="84">
        <f>SUM(E20:E21)</f>
        <v>0</v>
      </c>
      <c r="F19" s="84">
        <f>SUM(F20:F21)</f>
        <v>6307529</v>
      </c>
      <c r="G19" s="84">
        <f>SUM(G20:G21)</f>
        <v>6307529</v>
      </c>
      <c r="H19" s="85">
        <f t="shared" si="0"/>
        <v>100</v>
      </c>
    </row>
    <row r="20" spans="1:8" s="47" customFormat="1" ht="32.25" customHeight="1">
      <c r="A20" s="96">
        <v>852</v>
      </c>
      <c r="B20" s="97">
        <v>85212</v>
      </c>
      <c r="C20" s="97">
        <v>2010</v>
      </c>
      <c r="D20" s="93" t="s">
        <v>39</v>
      </c>
      <c r="E20" s="98">
        <v>0</v>
      </c>
      <c r="F20" s="98">
        <v>6275149</v>
      </c>
      <c r="G20" s="98">
        <v>6275149</v>
      </c>
      <c r="H20" s="99">
        <f t="shared" si="0"/>
        <v>100</v>
      </c>
    </row>
    <row r="21" spans="1:8" s="47" customFormat="1" ht="45" customHeight="1">
      <c r="A21" s="96">
        <v>852</v>
      </c>
      <c r="B21" s="97">
        <v>85212</v>
      </c>
      <c r="C21" s="97">
        <v>6310</v>
      </c>
      <c r="D21" s="100" t="s">
        <v>41</v>
      </c>
      <c r="E21" s="98">
        <v>0</v>
      </c>
      <c r="F21" s="98">
        <v>32380</v>
      </c>
      <c r="G21" s="98">
        <v>32380</v>
      </c>
      <c r="H21" s="99">
        <f t="shared" si="0"/>
        <v>100</v>
      </c>
    </row>
    <row r="22" spans="1:8" s="38" customFormat="1" ht="12.75">
      <c r="A22" s="82">
        <v>852</v>
      </c>
      <c r="B22" s="87">
        <v>85213</v>
      </c>
      <c r="C22" s="87"/>
      <c r="D22" s="44" t="s">
        <v>28</v>
      </c>
      <c r="E22" s="89">
        <f>SUM(E23)</f>
        <v>77613</v>
      </c>
      <c r="F22" s="89">
        <f>SUM(F23)</f>
        <v>77613</v>
      </c>
      <c r="G22" s="89">
        <f>SUM(G23)</f>
        <v>77613</v>
      </c>
      <c r="H22" s="90">
        <f t="shared" si="0"/>
        <v>100</v>
      </c>
    </row>
    <row r="23" spans="1:9" s="102" customFormat="1" ht="33.75" customHeight="1">
      <c r="A23" s="96">
        <v>852</v>
      </c>
      <c r="B23" s="92">
        <v>85213</v>
      </c>
      <c r="C23" s="92">
        <v>2010</v>
      </c>
      <c r="D23" s="93" t="s">
        <v>39</v>
      </c>
      <c r="E23" s="94">
        <v>77613</v>
      </c>
      <c r="F23" s="94">
        <v>77613</v>
      </c>
      <c r="G23" s="94">
        <v>77613</v>
      </c>
      <c r="H23" s="95">
        <f t="shared" si="0"/>
        <v>100</v>
      </c>
      <c r="I23" s="101"/>
    </row>
    <row r="24" spans="1:110" s="105" customFormat="1" ht="18.75" customHeight="1">
      <c r="A24" s="82">
        <v>852</v>
      </c>
      <c r="B24" s="86">
        <v>85214</v>
      </c>
      <c r="C24" s="87"/>
      <c r="D24" s="88" t="s">
        <v>29</v>
      </c>
      <c r="E24" s="89">
        <f>SUM(E25)</f>
        <v>1641252</v>
      </c>
      <c r="F24" s="89">
        <f>SUM(F25)</f>
        <v>1123231</v>
      </c>
      <c r="G24" s="89">
        <f>SUM(G25)</f>
        <v>1123231</v>
      </c>
      <c r="H24" s="90">
        <f t="shared" si="0"/>
        <v>100</v>
      </c>
      <c r="I24" s="103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</row>
    <row r="25" spans="1:110" s="108" customFormat="1" ht="36" customHeight="1">
      <c r="A25" s="96">
        <v>852</v>
      </c>
      <c r="B25" s="91">
        <v>85214</v>
      </c>
      <c r="C25" s="92">
        <v>2010</v>
      </c>
      <c r="D25" s="93" t="s">
        <v>39</v>
      </c>
      <c r="E25" s="94">
        <v>1641252</v>
      </c>
      <c r="F25" s="94">
        <v>1123231</v>
      </c>
      <c r="G25" s="94">
        <v>1123231</v>
      </c>
      <c r="H25" s="95">
        <f t="shared" si="0"/>
        <v>100</v>
      </c>
      <c r="I25" s="106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</row>
    <row r="26" spans="1:8" s="47" customFormat="1" ht="18" customHeight="1">
      <c r="A26" s="82">
        <v>852</v>
      </c>
      <c r="B26" s="86">
        <v>85216</v>
      </c>
      <c r="C26" s="87"/>
      <c r="D26" s="88" t="s">
        <v>30</v>
      </c>
      <c r="E26" s="89">
        <f>SUM(E27)</f>
        <v>178166</v>
      </c>
      <c r="F26" s="89">
        <f>SUM(F27)</f>
        <v>33339</v>
      </c>
      <c r="G26" s="89">
        <f>SUM(G27)</f>
        <v>33339</v>
      </c>
      <c r="H26" s="90">
        <f t="shared" si="0"/>
        <v>100</v>
      </c>
    </row>
    <row r="27" spans="1:8" s="38" customFormat="1" ht="33.75" customHeight="1">
      <c r="A27" s="96">
        <v>852</v>
      </c>
      <c r="B27" s="92">
        <v>85216</v>
      </c>
      <c r="C27" s="92">
        <v>2010</v>
      </c>
      <c r="D27" s="93" t="s">
        <v>39</v>
      </c>
      <c r="E27" s="94">
        <v>178166</v>
      </c>
      <c r="F27" s="94">
        <v>33339</v>
      </c>
      <c r="G27" s="94">
        <v>33339</v>
      </c>
      <c r="H27" s="95">
        <f t="shared" si="0"/>
        <v>100</v>
      </c>
    </row>
    <row r="28" spans="1:8" s="38" customFormat="1" ht="18" customHeight="1">
      <c r="A28" s="82">
        <v>852</v>
      </c>
      <c r="B28" s="86">
        <v>85219</v>
      </c>
      <c r="C28" s="87"/>
      <c r="D28" s="88" t="s">
        <v>31</v>
      </c>
      <c r="E28" s="89">
        <f>SUM(E29)</f>
        <v>600135</v>
      </c>
      <c r="F28" s="89">
        <f>SUM(F29)</f>
        <v>264797</v>
      </c>
      <c r="G28" s="89">
        <f>SUM(G29)</f>
        <v>264797</v>
      </c>
      <c r="H28" s="90">
        <f t="shared" si="0"/>
        <v>100</v>
      </c>
    </row>
    <row r="29" spans="1:8" s="47" customFormat="1" ht="33" customHeight="1">
      <c r="A29" s="96">
        <v>852</v>
      </c>
      <c r="B29" s="91">
        <v>85219</v>
      </c>
      <c r="C29" s="92">
        <v>2010</v>
      </c>
      <c r="D29" s="93" t="s">
        <v>39</v>
      </c>
      <c r="E29" s="94">
        <v>600135</v>
      </c>
      <c r="F29" s="94">
        <v>264797</v>
      </c>
      <c r="G29" s="94">
        <v>264797</v>
      </c>
      <c r="H29" s="95">
        <f t="shared" si="0"/>
        <v>100</v>
      </c>
    </row>
    <row r="30" spans="1:8" s="38" customFormat="1" ht="16.5" customHeight="1">
      <c r="A30" s="82">
        <v>852</v>
      </c>
      <c r="B30" s="86">
        <v>85228</v>
      </c>
      <c r="C30" s="87"/>
      <c r="D30" s="88" t="s">
        <v>32</v>
      </c>
      <c r="E30" s="89">
        <f>SUM(E31)</f>
        <v>5767</v>
      </c>
      <c r="F30" s="89">
        <f>SUM(F31)</f>
        <v>5767</v>
      </c>
      <c r="G30" s="89">
        <f>SUM(G31)</f>
        <v>5767</v>
      </c>
      <c r="H30" s="90">
        <f t="shared" si="0"/>
        <v>100</v>
      </c>
    </row>
    <row r="31" spans="1:8" s="47" customFormat="1" ht="32.25" customHeight="1">
      <c r="A31" s="96">
        <v>852</v>
      </c>
      <c r="B31" s="91">
        <v>85228</v>
      </c>
      <c r="C31" s="92">
        <v>2010</v>
      </c>
      <c r="D31" s="93" t="s">
        <v>39</v>
      </c>
      <c r="E31" s="94">
        <v>5767</v>
      </c>
      <c r="F31" s="94">
        <v>5767</v>
      </c>
      <c r="G31" s="94">
        <v>5767</v>
      </c>
      <c r="H31" s="95">
        <f t="shared" si="0"/>
        <v>100</v>
      </c>
    </row>
    <row r="32" spans="1:8" s="47" customFormat="1" ht="8.25" customHeight="1">
      <c r="A32" s="91"/>
      <c r="B32" s="91"/>
      <c r="C32" s="91"/>
      <c r="D32" s="91"/>
      <c r="E32" s="91"/>
      <c r="F32" s="91"/>
      <c r="G32" s="91"/>
      <c r="H32" s="91"/>
    </row>
    <row r="33" spans="1:8" s="47" customFormat="1" ht="16.5" customHeight="1">
      <c r="A33" s="82">
        <v>900</v>
      </c>
      <c r="B33" s="83"/>
      <c r="C33" s="83"/>
      <c r="D33" s="48" t="s">
        <v>33</v>
      </c>
      <c r="E33" s="84">
        <f aca="true" t="shared" si="1" ref="E33:G34">SUM(E34)</f>
        <v>0</v>
      </c>
      <c r="F33" s="84">
        <f t="shared" si="1"/>
        <v>457017</v>
      </c>
      <c r="G33" s="84">
        <f t="shared" si="1"/>
        <v>457017</v>
      </c>
      <c r="H33" s="85">
        <f t="shared" si="0"/>
        <v>100</v>
      </c>
    </row>
    <row r="34" spans="1:8" s="38" customFormat="1" ht="16.5" customHeight="1">
      <c r="A34" s="86">
        <v>900</v>
      </c>
      <c r="B34" s="86">
        <v>90015</v>
      </c>
      <c r="C34" s="87"/>
      <c r="D34" s="88" t="s">
        <v>34</v>
      </c>
      <c r="E34" s="89">
        <f t="shared" si="1"/>
        <v>0</v>
      </c>
      <c r="F34" s="89">
        <f t="shared" si="1"/>
        <v>457017</v>
      </c>
      <c r="G34" s="89">
        <f t="shared" si="1"/>
        <v>457017</v>
      </c>
      <c r="H34" s="90">
        <f t="shared" si="0"/>
        <v>100</v>
      </c>
    </row>
    <row r="35" spans="1:10" s="38" customFormat="1" ht="30" customHeight="1">
      <c r="A35" s="91">
        <v>900</v>
      </c>
      <c r="B35" s="91">
        <v>90015</v>
      </c>
      <c r="C35" s="92">
        <v>2010</v>
      </c>
      <c r="D35" s="93" t="s">
        <v>39</v>
      </c>
      <c r="E35" s="94">
        <v>0</v>
      </c>
      <c r="F35" s="94">
        <v>457017</v>
      </c>
      <c r="G35" s="109">
        <v>457017</v>
      </c>
      <c r="H35" s="95">
        <f t="shared" si="0"/>
        <v>100</v>
      </c>
      <c r="I35" s="110"/>
      <c r="J35" s="110"/>
    </row>
    <row r="36" spans="1:10" s="60" customFormat="1" ht="12.75">
      <c r="A36" s="111"/>
      <c r="B36" s="111"/>
      <c r="C36" s="111"/>
      <c r="D36" s="112"/>
      <c r="E36" s="113"/>
      <c r="F36" s="113"/>
      <c r="G36" s="114"/>
      <c r="H36" s="114"/>
      <c r="I36" s="59"/>
      <c r="J36" s="59"/>
    </row>
    <row r="37" spans="1:8" s="64" customFormat="1" ht="12.75">
      <c r="A37" s="111"/>
      <c r="B37" s="111"/>
      <c r="C37" s="111"/>
      <c r="D37" s="115"/>
      <c r="E37" s="116"/>
      <c r="F37" s="116"/>
      <c r="G37" s="117"/>
      <c r="H37" s="117"/>
    </row>
    <row r="38" spans="1:8" s="64" customFormat="1" ht="12.75">
      <c r="A38" s="111"/>
      <c r="B38" s="111"/>
      <c r="C38" s="111"/>
      <c r="D38" s="115"/>
      <c r="E38" s="116"/>
      <c r="F38" s="116"/>
      <c r="G38" s="117"/>
      <c r="H38" s="117"/>
    </row>
    <row r="39" spans="1:8" s="64" customFormat="1" ht="12.75">
      <c r="A39" s="111"/>
      <c r="B39" s="111"/>
      <c r="C39" s="111"/>
      <c r="D39" s="115"/>
      <c r="E39" s="116"/>
      <c r="F39" s="116"/>
      <c r="G39" s="116"/>
      <c r="H39" s="117"/>
    </row>
    <row r="40" spans="1:8" s="22" customFormat="1" ht="12.75">
      <c r="A40" s="111"/>
      <c r="B40" s="111"/>
      <c r="C40" s="111"/>
      <c r="D40" s="115"/>
      <c r="E40" s="116"/>
      <c r="F40" s="116"/>
      <c r="G40" s="117"/>
      <c r="H40" s="117"/>
    </row>
    <row r="41" spans="1:8" s="64" customFormat="1" ht="12.75">
      <c r="A41" s="111"/>
      <c r="B41" s="111"/>
      <c r="C41" s="111"/>
      <c r="D41" s="115"/>
      <c r="E41" s="116"/>
      <c r="F41" s="116"/>
      <c r="G41" s="116"/>
      <c r="H41" s="117"/>
    </row>
    <row r="42" spans="1:8" s="22" customFormat="1" ht="12.75">
      <c r="A42" s="111"/>
      <c r="B42" s="111"/>
      <c r="C42" s="111"/>
      <c r="D42" s="115"/>
      <c r="E42" s="116"/>
      <c r="F42" s="116"/>
      <c r="G42" s="117"/>
      <c r="H42" s="117"/>
    </row>
    <row r="43" spans="1:8" s="64" customFormat="1" ht="12.75">
      <c r="A43" s="111"/>
      <c r="B43" s="111"/>
      <c r="C43" s="111"/>
      <c r="D43" s="115"/>
      <c r="E43" s="116"/>
      <c r="F43" s="116"/>
      <c r="G43" s="117"/>
      <c r="H43" s="117"/>
    </row>
    <row r="44" spans="1:8" s="22" customFormat="1" ht="12.75">
      <c r="A44" s="111"/>
      <c r="B44" s="111"/>
      <c r="C44" s="111"/>
      <c r="D44" s="115"/>
      <c r="E44" s="116"/>
      <c r="F44" s="116"/>
      <c r="G44" s="117"/>
      <c r="H44" s="117"/>
    </row>
    <row r="45" spans="1:8" s="64" customFormat="1" ht="12.75">
      <c r="A45" s="111"/>
      <c r="B45" s="111"/>
      <c r="C45" s="111"/>
      <c r="D45" s="115"/>
      <c r="E45" s="116"/>
      <c r="F45" s="116"/>
      <c r="G45" s="117"/>
      <c r="H45" s="117"/>
    </row>
    <row r="46" spans="1:8" s="22" customFormat="1" ht="12.75">
      <c r="A46" s="111"/>
      <c r="B46" s="111"/>
      <c r="C46" s="111"/>
      <c r="D46" s="115"/>
      <c r="E46" s="116"/>
      <c r="F46" s="116"/>
      <c r="G46" s="117"/>
      <c r="H46" s="117"/>
    </row>
    <row r="47" spans="1:8" s="64" customFormat="1" ht="12.75">
      <c r="A47" s="111"/>
      <c r="B47" s="111"/>
      <c r="C47" s="111"/>
      <c r="D47" s="115"/>
      <c r="E47" s="116"/>
      <c r="F47" s="116"/>
      <c r="G47" s="117"/>
      <c r="H47" s="117"/>
    </row>
    <row r="48" spans="1:8" s="22" customFormat="1" ht="12.75">
      <c r="A48" s="111"/>
      <c r="B48" s="111"/>
      <c r="C48" s="111"/>
      <c r="D48" s="115"/>
      <c r="E48" s="116"/>
      <c r="F48" s="116"/>
      <c r="G48" s="117"/>
      <c r="H48" s="117"/>
    </row>
    <row r="49" spans="1:8" s="64" customFormat="1" ht="12.75">
      <c r="A49" s="111"/>
      <c r="B49" s="111"/>
      <c r="C49" s="111"/>
      <c r="D49" s="115"/>
      <c r="E49" s="116"/>
      <c r="F49" s="116"/>
      <c r="G49" s="117"/>
      <c r="H49" s="117"/>
    </row>
    <row r="50" spans="1:8" s="22" customFormat="1" ht="12.75">
      <c r="A50" s="111"/>
      <c r="B50" s="111"/>
      <c r="C50" s="111"/>
      <c r="D50" s="115"/>
      <c r="E50" s="116"/>
      <c r="F50" s="116"/>
      <c r="G50" s="117"/>
      <c r="H50" s="117"/>
    </row>
    <row r="51" spans="1:8" s="64" customFormat="1" ht="47.25" customHeight="1">
      <c r="A51" s="111"/>
      <c r="B51" s="111"/>
      <c r="C51" s="111"/>
      <c r="D51" s="115"/>
      <c r="E51" s="116"/>
      <c r="F51" s="116"/>
      <c r="G51" s="117"/>
      <c r="H51" s="117"/>
    </row>
    <row r="52" spans="1:8" s="64" customFormat="1" ht="12.75">
      <c r="A52" s="111"/>
      <c r="B52" s="111"/>
      <c r="C52" s="111"/>
      <c r="D52" s="115"/>
      <c r="E52" s="116"/>
      <c r="F52" s="116"/>
      <c r="G52" s="117"/>
      <c r="H52" s="117"/>
    </row>
    <row r="53" spans="1:8" s="22" customFormat="1" ht="12.75">
      <c r="A53" s="111"/>
      <c r="B53" s="111"/>
      <c r="C53" s="111"/>
      <c r="D53" s="115"/>
      <c r="E53" s="116"/>
      <c r="F53" s="116"/>
      <c r="G53" s="117"/>
      <c r="H53" s="117"/>
    </row>
    <row r="54" spans="1:8" s="64" customFormat="1" ht="12.75">
      <c r="A54" s="111"/>
      <c r="B54" s="111"/>
      <c r="C54" s="111"/>
      <c r="D54" s="115"/>
      <c r="E54" s="116"/>
      <c r="F54" s="116"/>
      <c r="G54" s="117"/>
      <c r="H54" s="117"/>
    </row>
    <row r="55" spans="1:8" s="64" customFormat="1" ht="12.75">
      <c r="A55" s="111"/>
      <c r="B55" s="111"/>
      <c r="C55" s="111"/>
      <c r="D55" s="115"/>
      <c r="E55" s="116"/>
      <c r="F55" s="116"/>
      <c r="G55" s="117"/>
      <c r="H55" s="117"/>
    </row>
    <row r="56" spans="1:8" s="22" customFormat="1" ht="12.75">
      <c r="A56" s="111"/>
      <c r="B56" s="111"/>
      <c r="C56" s="111"/>
      <c r="D56" s="115"/>
      <c r="E56" s="116"/>
      <c r="F56" s="116"/>
      <c r="G56" s="117"/>
      <c r="H56" s="117"/>
    </row>
    <row r="57" spans="1:8" s="22" customFormat="1" ht="12.75">
      <c r="A57" s="111"/>
      <c r="B57" s="111"/>
      <c r="C57" s="111"/>
      <c r="D57" s="115"/>
      <c r="E57" s="116"/>
      <c r="F57" s="116"/>
      <c r="G57" s="117"/>
      <c r="H57" s="117"/>
    </row>
    <row r="58" spans="1:8" s="64" customFormat="1" ht="12.75">
      <c r="A58" s="111"/>
      <c r="B58" s="111"/>
      <c r="C58" s="111"/>
      <c r="D58" s="115"/>
      <c r="E58" s="116"/>
      <c r="F58" s="116"/>
      <c r="G58" s="117"/>
      <c r="H58" s="117"/>
    </row>
    <row r="59" spans="1:8" s="64" customFormat="1" ht="12.75">
      <c r="A59" s="111"/>
      <c r="B59" s="111"/>
      <c r="C59" s="111"/>
      <c r="D59" s="115"/>
      <c r="E59" s="116"/>
      <c r="F59" s="116"/>
      <c r="G59" s="117"/>
      <c r="H59" s="117"/>
    </row>
    <row r="60" spans="1:8" s="64" customFormat="1" ht="12.75">
      <c r="A60" s="111"/>
      <c r="B60" s="111"/>
      <c r="C60" s="111"/>
      <c r="D60" s="115"/>
      <c r="E60" s="116"/>
      <c r="F60" s="116"/>
      <c r="G60" s="117"/>
      <c r="H60" s="117"/>
    </row>
    <row r="61" spans="1:8" s="22" customFormat="1" ht="12.75">
      <c r="A61" s="111"/>
      <c r="B61" s="111"/>
      <c r="C61" s="111"/>
      <c r="D61" s="115"/>
      <c r="E61" s="116"/>
      <c r="F61" s="116"/>
      <c r="G61" s="117"/>
      <c r="H61" s="117"/>
    </row>
    <row r="62" spans="1:8" s="22" customFormat="1" ht="12.75">
      <c r="A62" s="111"/>
      <c r="B62" s="111"/>
      <c r="C62" s="111"/>
      <c r="D62" s="115"/>
      <c r="E62" s="116"/>
      <c r="F62" s="116"/>
      <c r="G62" s="117"/>
      <c r="H62" s="117"/>
    </row>
    <row r="63" spans="1:8" s="22" customFormat="1" ht="12.75">
      <c r="A63" s="111"/>
      <c r="B63" s="111"/>
      <c r="C63" s="111"/>
      <c r="D63" s="115"/>
      <c r="E63" s="116"/>
      <c r="F63" s="116"/>
      <c r="G63" s="117"/>
      <c r="H63" s="117"/>
    </row>
    <row r="64" spans="1:8" ht="12.75">
      <c r="A64" s="111"/>
      <c r="B64" s="111"/>
      <c r="C64" s="111"/>
      <c r="D64" s="115"/>
      <c r="E64" s="116"/>
      <c r="F64" s="116"/>
      <c r="G64" s="117"/>
      <c r="H64" s="117"/>
    </row>
    <row r="65" spans="1:8" ht="12.75">
      <c r="A65" s="111"/>
      <c r="B65" s="111"/>
      <c r="C65" s="111"/>
      <c r="D65" s="115"/>
      <c r="E65" s="116"/>
      <c r="F65" s="116"/>
      <c r="G65" s="117"/>
      <c r="H65" s="117"/>
    </row>
    <row r="66" spans="1:8" ht="12.75">
      <c r="A66" s="111"/>
      <c r="B66" s="111"/>
      <c r="C66" s="111"/>
      <c r="D66" s="115"/>
      <c r="E66" s="116"/>
      <c r="F66" s="116"/>
      <c r="G66" s="117"/>
      <c r="H66" s="117"/>
    </row>
    <row r="67" spans="1:8" ht="12.75">
      <c r="A67" s="111"/>
      <c r="B67" s="111"/>
      <c r="C67" s="111"/>
      <c r="D67" s="115"/>
      <c r="E67" s="116"/>
      <c r="F67" s="116"/>
      <c r="G67" s="117"/>
      <c r="H67" s="117"/>
    </row>
    <row r="68" spans="1:8" ht="12.75">
      <c r="A68" s="111"/>
      <c r="B68" s="111"/>
      <c r="C68" s="111"/>
      <c r="D68" s="115"/>
      <c r="E68" s="116"/>
      <c r="F68" s="116"/>
      <c r="G68" s="117"/>
      <c r="H68" s="117"/>
    </row>
    <row r="69" spans="1:8" ht="12.75">
      <c r="A69" s="111"/>
      <c r="B69" s="111"/>
      <c r="C69" s="111"/>
      <c r="D69" s="115"/>
      <c r="E69" s="116"/>
      <c r="F69" s="116"/>
      <c r="G69" s="117"/>
      <c r="H69" s="117"/>
    </row>
    <row r="70" spans="1:8" ht="12.75">
      <c r="A70" s="111"/>
      <c r="B70" s="111"/>
      <c r="C70" s="111"/>
      <c r="D70" s="115"/>
      <c r="E70" s="116"/>
      <c r="F70" s="116"/>
      <c r="G70" s="117"/>
      <c r="H70" s="117"/>
    </row>
    <row r="71" spans="1:8" ht="12.75">
      <c r="A71" s="111"/>
      <c r="B71" s="111"/>
      <c r="C71" s="111"/>
      <c r="D71" s="115"/>
      <c r="E71" s="116"/>
      <c r="F71" s="116"/>
      <c r="G71" s="117"/>
      <c r="H71" s="117"/>
    </row>
    <row r="72" spans="1:8" ht="12.75">
      <c r="A72" s="111"/>
      <c r="B72" s="111"/>
      <c r="C72" s="111"/>
      <c r="D72" s="115"/>
      <c r="E72" s="116"/>
      <c r="F72" s="116"/>
      <c r="G72" s="117"/>
      <c r="H72" s="117"/>
    </row>
    <row r="73" spans="1:8" ht="12.75">
      <c r="A73" s="111"/>
      <c r="B73" s="111"/>
      <c r="C73" s="111"/>
      <c r="D73" s="115"/>
      <c r="E73" s="116"/>
      <c r="F73" s="116"/>
      <c r="G73" s="117"/>
      <c r="H73" s="117"/>
    </row>
    <row r="74" spans="1:8" ht="12.75">
      <c r="A74" s="111"/>
      <c r="B74" s="111"/>
      <c r="C74" s="111"/>
      <c r="D74" s="115"/>
      <c r="E74" s="116"/>
      <c r="F74" s="116"/>
      <c r="G74" s="117"/>
      <c r="H74" s="117"/>
    </row>
    <row r="75" spans="1:8" ht="12.75">
      <c r="A75" s="111"/>
      <c r="B75" s="111"/>
      <c r="C75" s="111"/>
      <c r="D75" s="115"/>
      <c r="E75" s="116"/>
      <c r="F75" s="116"/>
      <c r="G75" s="117"/>
      <c r="H75" s="117"/>
    </row>
    <row r="76" spans="1:8" ht="12.75">
      <c r="A76" s="111"/>
      <c r="B76" s="111"/>
      <c r="C76" s="111"/>
      <c r="D76" s="115"/>
      <c r="E76" s="116"/>
      <c r="F76" s="116"/>
      <c r="G76" s="117"/>
      <c r="H76" s="117"/>
    </row>
    <row r="77" spans="1:8" ht="12.75">
      <c r="A77" s="111"/>
      <c r="B77" s="111"/>
      <c r="C77" s="111"/>
      <c r="D77" s="115"/>
      <c r="E77" s="116"/>
      <c r="F77" s="116"/>
      <c r="G77" s="117"/>
      <c r="H77" s="117"/>
    </row>
    <row r="78" spans="1:8" ht="12.75">
      <c r="A78" s="111"/>
      <c r="B78" s="111"/>
      <c r="C78" s="111"/>
      <c r="D78" s="115"/>
      <c r="E78" s="116"/>
      <c r="F78" s="116"/>
      <c r="G78" s="117"/>
      <c r="H78" s="117"/>
    </row>
    <row r="79" spans="1:8" ht="12.75">
      <c r="A79" s="111"/>
      <c r="B79" s="111"/>
      <c r="C79" s="111"/>
      <c r="D79" s="115"/>
      <c r="E79" s="116"/>
      <c r="F79" s="116"/>
      <c r="G79" s="117"/>
      <c r="H79" s="117"/>
    </row>
    <row r="80" spans="1:8" ht="12.75">
      <c r="A80" s="111"/>
      <c r="B80" s="111"/>
      <c r="C80" s="111"/>
      <c r="D80" s="115"/>
      <c r="E80" s="116"/>
      <c r="F80" s="116"/>
      <c r="G80" s="117"/>
      <c r="H80" s="117"/>
    </row>
    <row r="81" spans="1:8" ht="12.75">
      <c r="A81" s="111"/>
      <c r="B81" s="111"/>
      <c r="C81" s="111"/>
      <c r="D81" s="115"/>
      <c r="E81" s="116"/>
      <c r="F81" s="116"/>
      <c r="G81" s="117"/>
      <c r="H81" s="117"/>
    </row>
    <row r="82" spans="1:8" ht="12.75">
      <c r="A82" s="111"/>
      <c r="B82" s="111"/>
      <c r="C82" s="111"/>
      <c r="D82" s="115"/>
      <c r="E82" s="116"/>
      <c r="F82" s="116"/>
      <c r="G82" s="117"/>
      <c r="H82" s="117"/>
    </row>
    <row r="83" spans="1:8" ht="12.75">
      <c r="A83" s="111"/>
      <c r="B83" s="111"/>
      <c r="C83" s="111"/>
      <c r="D83" s="115"/>
      <c r="E83" s="116"/>
      <c r="F83" s="116"/>
      <c r="G83" s="117"/>
      <c r="H83" s="117"/>
    </row>
    <row r="84" spans="1:8" ht="12.75">
      <c r="A84" s="111"/>
      <c r="B84" s="111"/>
      <c r="C84" s="111"/>
      <c r="D84" s="115"/>
      <c r="E84" s="116"/>
      <c r="F84" s="116"/>
      <c r="G84" s="117"/>
      <c r="H84" s="117"/>
    </row>
    <row r="85" spans="1:8" ht="12.75">
      <c r="A85" s="111"/>
      <c r="B85" s="111"/>
      <c r="C85" s="111"/>
      <c r="D85" s="115"/>
      <c r="E85" s="116"/>
      <c r="F85" s="116"/>
      <c r="G85" s="117"/>
      <c r="H85" s="117"/>
    </row>
    <row r="86" spans="1:8" ht="12.75">
      <c r="A86" s="111"/>
      <c r="B86" s="111"/>
      <c r="C86" s="111"/>
      <c r="D86" s="115"/>
      <c r="E86" s="116"/>
      <c r="F86" s="116"/>
      <c r="G86" s="117"/>
      <c r="H86" s="117"/>
    </row>
    <row r="87" spans="1:8" ht="12.75">
      <c r="A87" s="111"/>
      <c r="B87" s="111"/>
      <c r="C87" s="111"/>
      <c r="D87" s="115"/>
      <c r="E87" s="116"/>
      <c r="F87" s="116"/>
      <c r="G87" s="117"/>
      <c r="H87" s="117"/>
    </row>
    <row r="88" spans="1:8" ht="12.75">
      <c r="A88" s="111"/>
      <c r="B88" s="111"/>
      <c r="C88" s="111"/>
      <c r="D88" s="115"/>
      <c r="E88" s="116"/>
      <c r="F88" s="116"/>
      <c r="G88" s="117"/>
      <c r="H88" s="117"/>
    </row>
  </sheetData>
  <sheetProtection selectLockedCells="1" selectUnlockedCells="1"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  <mergeCell ref="A9:H9"/>
    <mergeCell ref="A17:H17"/>
    <mergeCell ref="A32:H32"/>
  </mergeCells>
  <printOptions/>
  <pageMargins left="0.5513888888888889" right="0.3402777777777778" top="0.5118055555555555" bottom="0.5402777777777777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8"/>
  <sheetViews>
    <sheetView view="pageBreakPreview" zoomScale="75" zoomScaleNormal="60" zoomScaleSheetLayoutView="75" workbookViewId="0" topLeftCell="A36">
      <selection activeCell="D52" sqref="D52"/>
    </sheetView>
  </sheetViews>
  <sheetFormatPr defaultColWidth="8.796875" defaultRowHeight="15"/>
  <cols>
    <col min="1" max="1" width="4.5" style="0" customWidth="1"/>
    <col min="2" max="2" width="6.59765625" style="0" customWidth="1"/>
    <col min="3" max="3" width="47.19921875" style="2" customWidth="1"/>
    <col min="4" max="4" width="12.3984375" style="3" customWidth="1"/>
    <col min="5" max="5" width="10.69921875" style="4" customWidth="1"/>
    <col min="6" max="6" width="0" style="4" hidden="1" customWidth="1"/>
    <col min="7" max="7" width="11.3984375" style="3" customWidth="1"/>
    <col min="8" max="8" width="10.3984375" style="4" customWidth="1"/>
    <col min="9" max="11" width="10.19921875" style="4" customWidth="1"/>
    <col min="12" max="12" width="6.69921875" style="0" customWidth="1"/>
    <col min="13" max="13" width="12.59765625" style="0" customWidth="1"/>
  </cols>
  <sheetData>
    <row r="1" spans="1:12" ht="22.5" customHeight="1">
      <c r="A1" s="118"/>
      <c r="B1" s="118"/>
      <c r="C1" s="6"/>
      <c r="D1" s="7"/>
      <c r="E1" s="13"/>
      <c r="F1" s="13"/>
      <c r="G1" s="119" t="s">
        <v>42</v>
      </c>
      <c r="H1" s="119"/>
      <c r="I1" s="119"/>
      <c r="J1" s="119"/>
      <c r="K1" s="119"/>
      <c r="L1" s="119"/>
    </row>
    <row r="2" spans="1:12" ht="12.75">
      <c r="A2" s="9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2.75">
      <c r="A6" s="118"/>
      <c r="B6" s="118"/>
      <c r="C6" s="6"/>
      <c r="D6" s="7"/>
      <c r="E6" s="13"/>
      <c r="F6" s="13"/>
      <c r="G6" s="7"/>
      <c r="H6" s="13"/>
      <c r="I6" s="121" t="s">
        <v>5</v>
      </c>
      <c r="J6" s="121"/>
      <c r="K6" s="121"/>
      <c r="L6" s="121"/>
    </row>
    <row r="7" spans="1:13" ht="26.25" customHeight="1">
      <c r="A7" s="71" t="s">
        <v>6</v>
      </c>
      <c r="B7" s="71" t="s">
        <v>7</v>
      </c>
      <c r="C7" s="16" t="s">
        <v>8</v>
      </c>
      <c r="D7" s="19" t="s">
        <v>9</v>
      </c>
      <c r="E7" s="19" t="s">
        <v>10</v>
      </c>
      <c r="F7" s="19" t="s">
        <v>11</v>
      </c>
      <c r="G7" s="19" t="s">
        <v>44</v>
      </c>
      <c r="H7" s="20" t="s">
        <v>13</v>
      </c>
      <c r="I7" s="20"/>
      <c r="J7" s="20"/>
      <c r="K7" s="20"/>
      <c r="L7" s="16" t="s">
        <v>45</v>
      </c>
      <c r="M7" s="21"/>
    </row>
    <row r="8" spans="1:13" s="22" customFormat="1" ht="28.5" customHeight="1">
      <c r="A8" s="71"/>
      <c r="B8" s="71"/>
      <c r="C8" s="16"/>
      <c r="D8" s="19"/>
      <c r="E8" s="19"/>
      <c r="F8" s="19"/>
      <c r="G8" s="19"/>
      <c r="H8" s="19" t="s">
        <v>15</v>
      </c>
      <c r="I8" s="19" t="s">
        <v>16</v>
      </c>
      <c r="J8" s="19" t="s">
        <v>17</v>
      </c>
      <c r="K8" s="19" t="s">
        <v>18</v>
      </c>
      <c r="L8" s="16"/>
      <c r="M8" s="21"/>
    </row>
    <row r="9" spans="1:12" s="22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</row>
    <row r="10" spans="1:14" s="79" customFormat="1" ht="30" customHeight="1">
      <c r="A10" s="24" t="s">
        <v>46</v>
      </c>
      <c r="B10" s="24"/>
      <c r="C10" s="24"/>
      <c r="D10" s="76">
        <f>SUM(D13,D17,D26,D32,D38,D42,D46)</f>
        <v>3705742</v>
      </c>
      <c r="E10" s="76">
        <f aca="true" t="shared" si="0" ref="E10:K10">SUM(E13,E17,E26,E32,E38,E42,E46)</f>
        <v>3736778</v>
      </c>
      <c r="F10" s="76">
        <f t="shared" si="0"/>
        <v>3346964</v>
      </c>
      <c r="G10" s="76">
        <f t="shared" si="0"/>
        <v>3723957</v>
      </c>
      <c r="H10" s="76">
        <f t="shared" si="0"/>
        <v>2292602</v>
      </c>
      <c r="I10" s="76">
        <f t="shared" si="0"/>
        <v>1413360</v>
      </c>
      <c r="J10" s="76">
        <f t="shared" si="0"/>
        <v>0</v>
      </c>
      <c r="K10" s="76">
        <f t="shared" si="0"/>
        <v>17995</v>
      </c>
      <c r="L10" s="77">
        <f>G10/E10*100</f>
        <v>99.65689693099242</v>
      </c>
      <c r="M10" s="27"/>
      <c r="N10" s="27"/>
    </row>
    <row r="11" spans="1:13" s="22" customFormat="1" ht="9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22"/>
    </row>
    <row r="12" spans="1:12" s="64" customFormat="1" ht="12.75" hidden="1">
      <c r="A12" s="123" t="s">
        <v>47</v>
      </c>
      <c r="B12" s="123" t="s">
        <v>48</v>
      </c>
      <c r="C12" s="124" t="s">
        <v>49</v>
      </c>
      <c r="D12" s="125"/>
      <c r="E12" s="125"/>
      <c r="F12" s="125"/>
      <c r="G12" s="125"/>
      <c r="H12" s="125"/>
      <c r="I12" s="126"/>
      <c r="J12" s="126"/>
      <c r="K12" s="126"/>
      <c r="L12" s="127" t="e">
        <f aca="true" t="shared" si="1" ref="L12:L50">G12/E12*100</f>
        <v>#DIV/0!</v>
      </c>
    </row>
    <row r="13" spans="1:13" s="110" customFormat="1" ht="17.25" customHeight="1">
      <c r="A13" s="83">
        <v>700</v>
      </c>
      <c r="B13" s="83"/>
      <c r="C13" s="34" t="s">
        <v>50</v>
      </c>
      <c r="D13" s="35">
        <f aca="true" t="shared" si="2" ref="D13:K13">SUM(D14)</f>
        <v>32384</v>
      </c>
      <c r="E13" s="35">
        <f t="shared" si="2"/>
        <v>32384</v>
      </c>
      <c r="F13" s="35">
        <f t="shared" si="2"/>
        <v>10431</v>
      </c>
      <c r="G13" s="35">
        <f t="shared" si="2"/>
        <v>32348</v>
      </c>
      <c r="H13" s="35">
        <f t="shared" si="2"/>
        <v>0</v>
      </c>
      <c r="I13" s="128">
        <f t="shared" si="2"/>
        <v>32348</v>
      </c>
      <c r="J13" s="128">
        <f t="shared" si="2"/>
        <v>0</v>
      </c>
      <c r="K13" s="128">
        <f t="shared" si="2"/>
        <v>0</v>
      </c>
      <c r="L13" s="36">
        <f t="shared" si="1"/>
        <v>99.88883399209486</v>
      </c>
      <c r="M13" s="129"/>
    </row>
    <row r="14" spans="1:13" s="47" customFormat="1" ht="17.25" customHeight="1">
      <c r="A14" s="92">
        <v>700</v>
      </c>
      <c r="B14" s="92">
        <v>70005</v>
      </c>
      <c r="C14" s="30" t="s">
        <v>51</v>
      </c>
      <c r="D14" s="40">
        <v>32384</v>
      </c>
      <c r="E14" s="40">
        <v>32384</v>
      </c>
      <c r="F14" s="40">
        <v>10431</v>
      </c>
      <c r="G14" s="40">
        <v>32348</v>
      </c>
      <c r="H14" s="40">
        <v>0</v>
      </c>
      <c r="I14" s="130">
        <v>32348</v>
      </c>
      <c r="J14" s="130">
        <v>0</v>
      </c>
      <c r="K14" s="130">
        <v>0</v>
      </c>
      <c r="L14" s="41">
        <f t="shared" si="1"/>
        <v>99.88883399209486</v>
      </c>
      <c r="M14" s="129"/>
    </row>
    <row r="15" spans="1:13" s="38" customFormat="1" ht="12.75" hidden="1">
      <c r="A15" s="44">
        <v>700</v>
      </c>
      <c r="B15" s="44">
        <v>70005</v>
      </c>
      <c r="C15" s="44" t="s">
        <v>49</v>
      </c>
      <c r="D15" s="45"/>
      <c r="E15" s="45"/>
      <c r="F15" s="45"/>
      <c r="G15" s="45"/>
      <c r="H15" s="45"/>
      <c r="I15" s="131"/>
      <c r="J15" s="131"/>
      <c r="K15" s="131"/>
      <c r="L15" s="46" t="e">
        <f t="shared" si="1"/>
        <v>#DIV/0!</v>
      </c>
      <c r="M15" s="129"/>
    </row>
    <row r="16" spans="1:13" s="38" customFormat="1" ht="9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29"/>
    </row>
    <row r="17" spans="1:13" s="110" customFormat="1" ht="12.75">
      <c r="A17" s="83">
        <v>710</v>
      </c>
      <c r="B17" s="83"/>
      <c r="C17" s="34" t="s">
        <v>52</v>
      </c>
      <c r="D17" s="35">
        <f aca="true" t="shared" si="3" ref="D17:K17">SUM(D18:D23)</f>
        <v>204157</v>
      </c>
      <c r="E17" s="35">
        <f t="shared" si="3"/>
        <v>286859</v>
      </c>
      <c r="F17" s="35">
        <f t="shared" si="3"/>
        <v>209584</v>
      </c>
      <c r="G17" s="35">
        <f t="shared" si="3"/>
        <v>286333</v>
      </c>
      <c r="H17" s="35">
        <f t="shared" si="3"/>
        <v>160426</v>
      </c>
      <c r="I17" s="128">
        <f t="shared" si="3"/>
        <v>107912</v>
      </c>
      <c r="J17" s="128">
        <f t="shared" si="3"/>
        <v>0</v>
      </c>
      <c r="K17" s="128">
        <f t="shared" si="3"/>
        <v>17995</v>
      </c>
      <c r="L17" s="36">
        <f t="shared" si="1"/>
        <v>99.8166346532617</v>
      </c>
      <c r="M17" s="129"/>
    </row>
    <row r="18" spans="1:13" s="47" customFormat="1" ht="21" customHeight="1">
      <c r="A18" s="92">
        <v>710</v>
      </c>
      <c r="B18" s="92">
        <v>71012</v>
      </c>
      <c r="C18" s="30" t="s">
        <v>53</v>
      </c>
      <c r="D18" s="40">
        <v>17285</v>
      </c>
      <c r="E18" s="40">
        <v>17285</v>
      </c>
      <c r="F18" s="40">
        <v>17285</v>
      </c>
      <c r="G18" s="40">
        <f>SUM(H18:K18)</f>
        <v>17285</v>
      </c>
      <c r="H18" s="40">
        <v>17285</v>
      </c>
      <c r="I18" s="130">
        <v>0</v>
      </c>
      <c r="J18" s="130">
        <v>0</v>
      </c>
      <c r="K18" s="130">
        <v>0</v>
      </c>
      <c r="L18" s="41">
        <f t="shared" si="1"/>
        <v>100</v>
      </c>
      <c r="M18" s="129"/>
    </row>
    <row r="19" spans="1:13" s="47" customFormat="1" ht="16.5" customHeight="1">
      <c r="A19" s="92">
        <v>710</v>
      </c>
      <c r="B19" s="92">
        <v>71013</v>
      </c>
      <c r="C19" s="30" t="s">
        <v>54</v>
      </c>
      <c r="D19" s="40">
        <v>44880</v>
      </c>
      <c r="E19" s="40">
        <v>74880</v>
      </c>
      <c r="F19" s="40">
        <v>44880</v>
      </c>
      <c r="G19" s="40">
        <v>74880</v>
      </c>
      <c r="H19" s="40">
        <v>0</v>
      </c>
      <c r="I19" s="130">
        <v>74880</v>
      </c>
      <c r="J19" s="130">
        <v>0</v>
      </c>
      <c r="K19" s="130">
        <v>0</v>
      </c>
      <c r="L19" s="41">
        <f t="shared" si="1"/>
        <v>100</v>
      </c>
      <c r="M19" s="129"/>
    </row>
    <row r="20" spans="1:13" s="47" customFormat="1" ht="12.75" hidden="1">
      <c r="A20" s="92">
        <v>710</v>
      </c>
      <c r="B20" s="92">
        <v>71013</v>
      </c>
      <c r="C20" s="30" t="s">
        <v>49</v>
      </c>
      <c r="D20" s="40"/>
      <c r="E20" s="40"/>
      <c r="F20" s="40"/>
      <c r="G20" s="40">
        <f>SUM(H20:K20)</f>
        <v>0</v>
      </c>
      <c r="H20" s="40"/>
      <c r="I20" s="130"/>
      <c r="J20" s="130"/>
      <c r="K20" s="130"/>
      <c r="L20" s="41" t="e">
        <f t="shared" si="1"/>
        <v>#DIV/0!</v>
      </c>
      <c r="M20" s="129"/>
    </row>
    <row r="21" spans="1:13" s="47" customFormat="1" ht="18" customHeight="1">
      <c r="A21" s="92">
        <v>710</v>
      </c>
      <c r="B21" s="92">
        <v>71014</v>
      </c>
      <c r="C21" s="30" t="s">
        <v>55</v>
      </c>
      <c r="D21" s="40">
        <v>8692</v>
      </c>
      <c r="E21" s="40">
        <v>8692</v>
      </c>
      <c r="F21" s="40">
        <v>0</v>
      </c>
      <c r="G21" s="40">
        <v>8174</v>
      </c>
      <c r="H21" s="40">
        <v>0</v>
      </c>
      <c r="I21" s="130">
        <v>8174</v>
      </c>
      <c r="J21" s="130">
        <v>0</v>
      </c>
      <c r="K21" s="130">
        <v>0</v>
      </c>
      <c r="L21" s="41">
        <f t="shared" si="1"/>
        <v>94.04049700874367</v>
      </c>
      <c r="M21" s="129"/>
    </row>
    <row r="22" spans="1:13" s="47" customFormat="1" ht="12.75" hidden="1">
      <c r="A22" s="92">
        <v>710</v>
      </c>
      <c r="B22" s="92">
        <v>71014</v>
      </c>
      <c r="C22" s="30" t="s">
        <v>49</v>
      </c>
      <c r="D22" s="40"/>
      <c r="E22" s="40"/>
      <c r="F22" s="40"/>
      <c r="G22" s="40">
        <f>SUM(H22:K22)</f>
        <v>0</v>
      </c>
      <c r="H22" s="40"/>
      <c r="I22" s="130"/>
      <c r="J22" s="130"/>
      <c r="K22" s="130"/>
      <c r="L22" s="41" t="e">
        <f t="shared" si="1"/>
        <v>#DIV/0!</v>
      </c>
      <c r="M22" s="129"/>
    </row>
    <row r="23" spans="1:13" s="47" customFormat="1" ht="18" customHeight="1">
      <c r="A23" s="92">
        <v>710</v>
      </c>
      <c r="B23" s="92">
        <v>71015</v>
      </c>
      <c r="C23" s="30" t="s">
        <v>56</v>
      </c>
      <c r="D23" s="40">
        <v>133300</v>
      </c>
      <c r="E23" s="40">
        <v>186002</v>
      </c>
      <c r="F23" s="40">
        <v>147419</v>
      </c>
      <c r="G23" s="40">
        <v>185994</v>
      </c>
      <c r="H23" s="40">
        <f>60333+66921+7678+7372+837</f>
        <v>143141</v>
      </c>
      <c r="I23" s="130">
        <f>14754+412+4859+3550+1283</f>
        <v>24858</v>
      </c>
      <c r="J23" s="130">
        <v>0</v>
      </c>
      <c r="K23" s="130">
        <v>17995</v>
      </c>
      <c r="L23" s="41">
        <f t="shared" si="1"/>
        <v>99.99569897097881</v>
      </c>
      <c r="M23" s="129"/>
    </row>
    <row r="24" spans="1:13" s="38" customFormat="1" ht="12.75" hidden="1">
      <c r="A24" s="44">
        <v>710</v>
      </c>
      <c r="B24" s="44">
        <v>71015</v>
      </c>
      <c r="C24" s="44" t="s">
        <v>57</v>
      </c>
      <c r="D24" s="45"/>
      <c r="E24" s="45"/>
      <c r="F24" s="45"/>
      <c r="G24" s="45"/>
      <c r="H24" s="45"/>
      <c r="I24" s="131"/>
      <c r="J24" s="131"/>
      <c r="K24" s="131"/>
      <c r="L24" s="46" t="e">
        <f t="shared" si="1"/>
        <v>#DIV/0!</v>
      </c>
      <c r="M24" s="129"/>
    </row>
    <row r="25" spans="1:13" s="38" customFormat="1" ht="9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29"/>
    </row>
    <row r="26" spans="1:13" s="110" customFormat="1" ht="12.75">
      <c r="A26" s="83">
        <v>750</v>
      </c>
      <c r="B26" s="83"/>
      <c r="C26" s="34" t="s">
        <v>20</v>
      </c>
      <c r="D26" s="35">
        <f aca="true" t="shared" si="4" ref="D26:K26">SUM(D27:D29)</f>
        <v>198000</v>
      </c>
      <c r="E26" s="35">
        <f t="shared" si="4"/>
        <v>197500</v>
      </c>
      <c r="F26" s="35">
        <f t="shared" si="4"/>
        <v>187948</v>
      </c>
      <c r="G26" s="35">
        <f t="shared" si="4"/>
        <v>197498</v>
      </c>
      <c r="H26" s="35">
        <f t="shared" si="4"/>
        <v>162670</v>
      </c>
      <c r="I26" s="128">
        <f t="shared" si="4"/>
        <v>34828</v>
      </c>
      <c r="J26" s="128">
        <f t="shared" si="4"/>
        <v>0</v>
      </c>
      <c r="K26" s="128">
        <f t="shared" si="4"/>
        <v>0</v>
      </c>
      <c r="L26" s="36">
        <f t="shared" si="1"/>
        <v>99.99898734177215</v>
      </c>
      <c r="M26" s="129"/>
    </row>
    <row r="27" spans="1:13" s="47" customFormat="1" ht="18.75" customHeight="1">
      <c r="A27" s="92">
        <v>750</v>
      </c>
      <c r="B27" s="92">
        <v>75011</v>
      </c>
      <c r="C27" s="30" t="s">
        <v>21</v>
      </c>
      <c r="D27" s="40">
        <v>168000</v>
      </c>
      <c r="E27" s="40">
        <v>168000</v>
      </c>
      <c r="F27" s="40">
        <v>168000</v>
      </c>
      <c r="G27" s="40">
        <v>168000</v>
      </c>
      <c r="H27" s="40">
        <f>133000+4000+22000+3000</f>
        <v>162000</v>
      </c>
      <c r="I27" s="130">
        <v>6000</v>
      </c>
      <c r="J27" s="130">
        <v>0</v>
      </c>
      <c r="K27" s="130">
        <v>0</v>
      </c>
      <c r="L27" s="41">
        <f>G27/E27*100</f>
        <v>100</v>
      </c>
      <c r="M27" s="129"/>
    </row>
    <row r="28" spans="1:13" s="47" customFormat="1" ht="12.75" hidden="1">
      <c r="A28" s="92">
        <v>750</v>
      </c>
      <c r="B28" s="92">
        <v>75011</v>
      </c>
      <c r="C28" s="30" t="s">
        <v>57</v>
      </c>
      <c r="D28" s="40"/>
      <c r="E28" s="40"/>
      <c r="F28" s="40"/>
      <c r="G28" s="40">
        <f>SUM(H28:K28)</f>
        <v>0</v>
      </c>
      <c r="H28" s="40"/>
      <c r="I28" s="130"/>
      <c r="J28" s="130"/>
      <c r="K28" s="130"/>
      <c r="L28" s="41" t="e">
        <f t="shared" si="1"/>
        <v>#DIV/0!</v>
      </c>
      <c r="M28" s="129"/>
    </row>
    <row r="29" spans="1:13" s="47" customFormat="1" ht="18" customHeight="1">
      <c r="A29" s="92">
        <v>750</v>
      </c>
      <c r="B29" s="92">
        <v>75045</v>
      </c>
      <c r="C29" s="30" t="s">
        <v>58</v>
      </c>
      <c r="D29" s="40">
        <v>30000</v>
      </c>
      <c r="E29" s="40">
        <v>29500</v>
      </c>
      <c r="F29" s="40">
        <v>19948</v>
      </c>
      <c r="G29" s="40">
        <v>29498</v>
      </c>
      <c r="H29" s="40">
        <f>582+88</f>
        <v>670</v>
      </c>
      <c r="I29" s="130">
        <f>10680+7174+10974</f>
        <v>28828</v>
      </c>
      <c r="J29" s="130">
        <v>0</v>
      </c>
      <c r="K29" s="130">
        <v>0</v>
      </c>
      <c r="L29" s="41">
        <f t="shared" si="1"/>
        <v>99.99322033898305</v>
      </c>
      <c r="M29" s="129"/>
    </row>
    <row r="30" spans="1:13" s="38" customFormat="1" ht="12.75" hidden="1">
      <c r="A30" s="44">
        <v>750</v>
      </c>
      <c r="B30" s="44">
        <v>75045</v>
      </c>
      <c r="C30" s="44" t="s">
        <v>59</v>
      </c>
      <c r="D30" s="45"/>
      <c r="E30" s="45"/>
      <c r="F30" s="45"/>
      <c r="G30" s="45"/>
      <c r="H30" s="45"/>
      <c r="I30" s="131"/>
      <c r="J30" s="131"/>
      <c r="K30" s="131"/>
      <c r="L30" s="46" t="e">
        <f t="shared" si="1"/>
        <v>#DIV/0!</v>
      </c>
      <c r="M30" s="129">
        <f>SUM(H30:K30)-G30</f>
        <v>0</v>
      </c>
    </row>
    <row r="31" spans="1:13" s="38" customFormat="1" ht="9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29"/>
    </row>
    <row r="32" spans="1:13" s="110" customFormat="1" ht="31.5" customHeight="1">
      <c r="A32" s="83">
        <v>754</v>
      </c>
      <c r="B32" s="83"/>
      <c r="C32" s="34" t="s">
        <v>60</v>
      </c>
      <c r="D32" s="35">
        <f aca="true" t="shared" si="5" ref="D32:K32">SUM(D33:D36)</f>
        <v>2541178</v>
      </c>
      <c r="E32" s="35">
        <f t="shared" si="5"/>
        <v>2537478</v>
      </c>
      <c r="F32" s="35">
        <f t="shared" si="5"/>
        <v>2213326</v>
      </c>
      <c r="G32" s="35">
        <f t="shared" si="5"/>
        <v>2537472</v>
      </c>
      <c r="H32" s="35">
        <f>SUM(H33:H36)</f>
        <v>1937033</v>
      </c>
      <c r="I32" s="35">
        <f t="shared" si="5"/>
        <v>600439</v>
      </c>
      <c r="J32" s="35">
        <f t="shared" si="5"/>
        <v>0</v>
      </c>
      <c r="K32" s="35">
        <f t="shared" si="5"/>
        <v>0</v>
      </c>
      <c r="L32" s="36">
        <f t="shared" si="1"/>
        <v>99.99976354474798</v>
      </c>
      <c r="M32" s="129"/>
    </row>
    <row r="33" spans="1:13" s="47" customFormat="1" ht="12.75" hidden="1">
      <c r="A33" s="92">
        <v>754</v>
      </c>
      <c r="B33" s="92">
        <v>75405</v>
      </c>
      <c r="C33" s="30" t="s">
        <v>61</v>
      </c>
      <c r="D33" s="40"/>
      <c r="E33" s="40"/>
      <c r="F33" s="40"/>
      <c r="G33" s="40"/>
      <c r="H33" s="40"/>
      <c r="I33" s="130"/>
      <c r="J33" s="130"/>
      <c r="K33" s="130"/>
      <c r="L33" s="41" t="e">
        <f t="shared" si="1"/>
        <v>#DIV/0!</v>
      </c>
      <c r="M33" s="129"/>
    </row>
    <row r="34" spans="1:13" s="47" customFormat="1" ht="18.75" customHeight="1">
      <c r="A34" s="92">
        <v>754</v>
      </c>
      <c r="B34" s="92">
        <v>75411</v>
      </c>
      <c r="C34" s="30" t="s">
        <v>62</v>
      </c>
      <c r="D34" s="40">
        <v>2510000</v>
      </c>
      <c r="E34" s="40">
        <v>2506300</v>
      </c>
      <c r="F34" s="40">
        <v>2184148</v>
      </c>
      <c r="G34" s="40">
        <v>2506294</v>
      </c>
      <c r="H34" s="40">
        <f>18868+1492+1677450+78652+126887+3971+535</f>
        <v>1907855</v>
      </c>
      <c r="I34" s="130">
        <f>308910+141765+38903+39000+6522+44000+16040+2150+696+453</f>
        <v>598439</v>
      </c>
      <c r="J34" s="130">
        <v>0</v>
      </c>
      <c r="K34" s="130">
        <v>0</v>
      </c>
      <c r="L34" s="41">
        <f t="shared" si="1"/>
        <v>99.99976060327973</v>
      </c>
      <c r="M34" s="129"/>
    </row>
    <row r="35" spans="1:13" s="38" customFormat="1" ht="12.75" hidden="1">
      <c r="A35" s="87">
        <v>754</v>
      </c>
      <c r="B35" s="87">
        <v>75411</v>
      </c>
      <c r="C35" s="44" t="s">
        <v>61</v>
      </c>
      <c r="D35" s="45"/>
      <c r="E35" s="45"/>
      <c r="F35" s="45"/>
      <c r="G35" s="40">
        <f>SUM(H35:K35)</f>
        <v>0</v>
      </c>
      <c r="H35" s="45"/>
      <c r="I35" s="131"/>
      <c r="J35" s="131"/>
      <c r="K35" s="131"/>
      <c r="L35" s="41" t="e">
        <f t="shared" si="1"/>
        <v>#DIV/0!</v>
      </c>
      <c r="M35" s="129"/>
    </row>
    <row r="36" spans="1:13" s="38" customFormat="1" ht="12.75">
      <c r="A36" s="92">
        <v>754</v>
      </c>
      <c r="B36" s="92">
        <v>75414</v>
      </c>
      <c r="C36" s="30" t="s">
        <v>63</v>
      </c>
      <c r="D36" s="40">
        <v>31178</v>
      </c>
      <c r="E36" s="40">
        <v>31178</v>
      </c>
      <c r="F36" s="40">
        <v>29178</v>
      </c>
      <c r="G36" s="40">
        <v>31178</v>
      </c>
      <c r="H36" s="40">
        <f>24000+4500+678</f>
        <v>29178</v>
      </c>
      <c r="I36" s="132">
        <v>2000</v>
      </c>
      <c r="J36" s="132">
        <v>0</v>
      </c>
      <c r="K36" s="130">
        <v>0</v>
      </c>
      <c r="L36" s="41">
        <f t="shared" si="1"/>
        <v>100</v>
      </c>
      <c r="M36" s="129"/>
    </row>
    <row r="37" spans="1:13" s="38" customFormat="1" ht="8.2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29"/>
    </row>
    <row r="38" spans="1:13" s="133" customFormat="1" ht="12.75">
      <c r="A38" s="83">
        <v>851</v>
      </c>
      <c r="B38" s="83"/>
      <c r="C38" s="34" t="s">
        <v>64</v>
      </c>
      <c r="D38" s="35">
        <f aca="true" t="shared" si="6" ref="D38:K38">SUM(D39)</f>
        <v>678023</v>
      </c>
      <c r="E38" s="35">
        <f t="shared" si="6"/>
        <v>626502</v>
      </c>
      <c r="F38" s="35">
        <f t="shared" si="6"/>
        <v>678023</v>
      </c>
      <c r="G38" s="35">
        <f t="shared" si="6"/>
        <v>614472</v>
      </c>
      <c r="H38" s="35">
        <f t="shared" si="6"/>
        <v>0</v>
      </c>
      <c r="I38" s="128">
        <f t="shared" si="6"/>
        <v>614472</v>
      </c>
      <c r="J38" s="128">
        <f t="shared" si="6"/>
        <v>0</v>
      </c>
      <c r="K38" s="128">
        <f t="shared" si="6"/>
        <v>0</v>
      </c>
      <c r="L38" s="52">
        <f t="shared" si="1"/>
        <v>98.07981458957833</v>
      </c>
      <c r="M38" s="129"/>
    </row>
    <row r="39" spans="1:13" s="47" customFormat="1" ht="48.75" customHeight="1">
      <c r="A39" s="92">
        <v>851</v>
      </c>
      <c r="B39" s="92">
        <v>85156</v>
      </c>
      <c r="C39" s="30" t="s">
        <v>65</v>
      </c>
      <c r="D39" s="40">
        <v>678023</v>
      </c>
      <c r="E39" s="40">
        <v>626502</v>
      </c>
      <c r="F39" s="51">
        <f>38000+15729+624294</f>
        <v>678023</v>
      </c>
      <c r="G39" s="40">
        <v>614472</v>
      </c>
      <c r="H39" s="40">
        <v>0</v>
      </c>
      <c r="I39" s="130">
        <v>614472</v>
      </c>
      <c r="J39" s="130">
        <v>0</v>
      </c>
      <c r="K39" s="130">
        <v>0</v>
      </c>
      <c r="L39" s="41">
        <f t="shared" si="1"/>
        <v>98.07981458957833</v>
      </c>
      <c r="M39" s="129"/>
    </row>
    <row r="40" spans="1:13" s="47" customFormat="1" ht="12.75" hidden="1">
      <c r="A40" s="44">
        <v>851</v>
      </c>
      <c r="B40" s="44">
        <v>85156</v>
      </c>
      <c r="C40" s="44" t="s">
        <v>66</v>
      </c>
      <c r="D40" s="45"/>
      <c r="E40" s="45"/>
      <c r="F40" s="45"/>
      <c r="G40" s="45"/>
      <c r="H40" s="45"/>
      <c r="I40" s="131"/>
      <c r="J40" s="131"/>
      <c r="K40" s="131"/>
      <c r="L40" s="41" t="e">
        <f t="shared" si="1"/>
        <v>#DIV/0!</v>
      </c>
      <c r="M40" s="129"/>
    </row>
    <row r="41" spans="1:13" s="47" customFormat="1" ht="9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29"/>
    </row>
    <row r="42" spans="1:13" s="110" customFormat="1" ht="16.5" customHeight="1">
      <c r="A42" s="83">
        <v>852</v>
      </c>
      <c r="B42" s="83"/>
      <c r="C42" s="34" t="s">
        <v>26</v>
      </c>
      <c r="D42" s="35">
        <f>SUM(D43:D44)</f>
        <v>6000</v>
      </c>
      <c r="E42" s="35">
        <f aca="true" t="shared" si="7" ref="E42:K42">SUM(E43:E44)</f>
        <v>5000</v>
      </c>
      <c r="F42" s="35">
        <f t="shared" si="7"/>
        <v>4239</v>
      </c>
      <c r="G42" s="35">
        <f t="shared" si="7"/>
        <v>4779</v>
      </c>
      <c r="H42" s="35">
        <f t="shared" si="7"/>
        <v>0</v>
      </c>
      <c r="I42" s="35">
        <f t="shared" si="7"/>
        <v>4779</v>
      </c>
      <c r="J42" s="35">
        <f t="shared" si="7"/>
        <v>0</v>
      </c>
      <c r="K42" s="35">
        <f t="shared" si="7"/>
        <v>0</v>
      </c>
      <c r="L42" s="36">
        <f t="shared" si="1"/>
        <v>95.58</v>
      </c>
      <c r="M42" s="129"/>
    </row>
    <row r="43" spans="1:13" s="110" customFormat="1" ht="31.5" customHeight="1">
      <c r="A43" s="97">
        <v>852</v>
      </c>
      <c r="B43" s="97">
        <v>85212</v>
      </c>
      <c r="C43" s="50" t="s">
        <v>27</v>
      </c>
      <c r="D43" s="51">
        <v>0</v>
      </c>
      <c r="E43" s="51">
        <v>3599</v>
      </c>
      <c r="F43" s="51">
        <v>2838</v>
      </c>
      <c r="G43" s="40">
        <v>3378</v>
      </c>
      <c r="H43" s="51">
        <v>0</v>
      </c>
      <c r="I43" s="51">
        <v>3378</v>
      </c>
      <c r="J43" s="51">
        <v>0</v>
      </c>
      <c r="K43" s="51">
        <v>0</v>
      </c>
      <c r="L43" s="52">
        <f t="shared" si="1"/>
        <v>93.85940539038621</v>
      </c>
      <c r="M43" s="129"/>
    </row>
    <row r="44" spans="1:13" s="47" customFormat="1" ht="18" customHeight="1">
      <c r="A44" s="92">
        <v>852</v>
      </c>
      <c r="B44" s="92">
        <v>85216</v>
      </c>
      <c r="C44" s="30" t="s">
        <v>30</v>
      </c>
      <c r="D44" s="40">
        <v>6000</v>
      </c>
      <c r="E44" s="40">
        <v>1401</v>
      </c>
      <c r="F44" s="40">
        <v>1401</v>
      </c>
      <c r="G44" s="40">
        <f>SUM(H44:K44)</f>
        <v>1401</v>
      </c>
      <c r="H44" s="40">
        <v>0</v>
      </c>
      <c r="I44" s="130">
        <v>1401</v>
      </c>
      <c r="J44" s="130">
        <v>0</v>
      </c>
      <c r="K44" s="130">
        <v>0</v>
      </c>
      <c r="L44" s="41">
        <f t="shared" si="1"/>
        <v>100</v>
      </c>
      <c r="M44" s="129"/>
    </row>
    <row r="45" spans="1:13" s="47" customFormat="1" ht="8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29"/>
    </row>
    <row r="46" spans="1:13" s="47" customFormat="1" ht="18" customHeight="1">
      <c r="A46" s="87">
        <v>853</v>
      </c>
      <c r="B46" s="87"/>
      <c r="C46" s="44" t="s">
        <v>67</v>
      </c>
      <c r="D46" s="45">
        <f>SUM(D47:D50)</f>
        <v>46000</v>
      </c>
      <c r="E46" s="45">
        <f aca="true" t="shared" si="8" ref="E46:K46">SUM(E47:E50)</f>
        <v>51055</v>
      </c>
      <c r="F46" s="45">
        <f t="shared" si="8"/>
        <v>43413</v>
      </c>
      <c r="G46" s="45">
        <f t="shared" si="8"/>
        <v>51055</v>
      </c>
      <c r="H46" s="45">
        <f t="shared" si="8"/>
        <v>32473</v>
      </c>
      <c r="I46" s="45">
        <f t="shared" si="8"/>
        <v>18582</v>
      </c>
      <c r="J46" s="45">
        <f t="shared" si="8"/>
        <v>0</v>
      </c>
      <c r="K46" s="45">
        <f t="shared" si="8"/>
        <v>0</v>
      </c>
      <c r="L46" s="46">
        <f t="shared" si="1"/>
        <v>100</v>
      </c>
      <c r="M46" s="129"/>
    </row>
    <row r="47" spans="1:13" s="38" customFormat="1" ht="18" customHeight="1">
      <c r="A47" s="92">
        <v>853</v>
      </c>
      <c r="B47" s="92">
        <v>85321</v>
      </c>
      <c r="C47" s="30" t="s">
        <v>68</v>
      </c>
      <c r="D47" s="40">
        <v>46000</v>
      </c>
      <c r="E47" s="40">
        <v>46000</v>
      </c>
      <c r="F47" s="40">
        <v>38358</v>
      </c>
      <c r="G47" s="40">
        <v>46000</v>
      </c>
      <c r="H47" s="40">
        <f>25018+2200+4594+661</f>
        <v>32473</v>
      </c>
      <c r="I47" s="130">
        <f>2500+11027</f>
        <v>13527</v>
      </c>
      <c r="J47" s="130">
        <v>0</v>
      </c>
      <c r="K47" s="130">
        <v>0</v>
      </c>
      <c r="L47" s="41">
        <f t="shared" si="1"/>
        <v>100</v>
      </c>
      <c r="M47" s="129"/>
    </row>
    <row r="48" spans="1:13" s="38" customFormat="1" ht="12.75" hidden="1">
      <c r="A48" s="92">
        <v>853</v>
      </c>
      <c r="B48" s="92">
        <v>85321</v>
      </c>
      <c r="C48" s="30" t="s">
        <v>57</v>
      </c>
      <c r="D48" s="40"/>
      <c r="E48" s="40"/>
      <c r="F48" s="40"/>
      <c r="G48" s="40">
        <f>SUM(H48:K48)</f>
        <v>0</v>
      </c>
      <c r="H48" s="40"/>
      <c r="I48" s="130"/>
      <c r="J48" s="130"/>
      <c r="K48" s="130"/>
      <c r="L48" s="41" t="e">
        <f t="shared" si="1"/>
        <v>#DIV/0!</v>
      </c>
      <c r="M48" s="129"/>
    </row>
    <row r="49" spans="1:13" s="47" customFormat="1" ht="12.75" hidden="1">
      <c r="A49" s="87">
        <v>853</v>
      </c>
      <c r="B49" s="87">
        <v>85333</v>
      </c>
      <c r="C49" s="44" t="s">
        <v>57</v>
      </c>
      <c r="D49" s="45"/>
      <c r="E49" s="45"/>
      <c r="F49" s="45"/>
      <c r="G49" s="40">
        <f>SUM(H49:K49)</f>
        <v>0</v>
      </c>
      <c r="H49" s="45"/>
      <c r="I49" s="131"/>
      <c r="J49" s="131"/>
      <c r="K49" s="131"/>
      <c r="L49" s="41" t="e">
        <f t="shared" si="1"/>
        <v>#DIV/0!</v>
      </c>
      <c r="M49" s="129"/>
    </row>
    <row r="50" spans="1:13" s="47" customFormat="1" ht="12.75">
      <c r="A50" s="97">
        <v>853</v>
      </c>
      <c r="B50" s="97">
        <v>85334</v>
      </c>
      <c r="C50" s="30" t="s">
        <v>69</v>
      </c>
      <c r="D50" s="40">
        <v>0</v>
      </c>
      <c r="E50" s="130">
        <v>5055</v>
      </c>
      <c r="F50" s="130">
        <v>5055</v>
      </c>
      <c r="G50" s="40">
        <f>SUM(H50:K50)</f>
        <v>5055</v>
      </c>
      <c r="H50" s="130">
        <v>0</v>
      </c>
      <c r="I50" s="130">
        <v>5055</v>
      </c>
      <c r="J50" s="130">
        <v>0</v>
      </c>
      <c r="K50" s="130">
        <v>0</v>
      </c>
      <c r="L50" s="41">
        <f t="shared" si="1"/>
        <v>100</v>
      </c>
      <c r="M50" s="129"/>
    </row>
    <row r="51" spans="1:12" s="64" customFormat="1" ht="12.75">
      <c r="A51" s="115"/>
      <c r="B51" s="115"/>
      <c r="C51" s="112"/>
      <c r="D51" s="113"/>
      <c r="E51" s="114"/>
      <c r="F51" s="114"/>
      <c r="G51" s="113"/>
      <c r="H51" s="114"/>
      <c r="I51" s="114"/>
      <c r="J51" s="114"/>
      <c r="K51" s="114"/>
      <c r="L51" s="134"/>
    </row>
    <row r="52" spans="1:12" s="22" customFormat="1" ht="12.75">
      <c r="A52"/>
      <c r="B52"/>
      <c r="C52" s="2"/>
      <c r="D52" s="3"/>
      <c r="E52" s="3"/>
      <c r="F52" s="4"/>
      <c r="G52" s="3"/>
      <c r="H52" s="4"/>
      <c r="I52" s="4"/>
      <c r="J52" s="4"/>
      <c r="K52" s="4"/>
      <c r="L52" s="135"/>
    </row>
    <row r="53" spans="1:12" s="22" customFormat="1" ht="12.75">
      <c r="A53"/>
      <c r="B53"/>
      <c r="C53" s="2"/>
      <c r="D53" s="3"/>
      <c r="E53" s="3"/>
      <c r="F53" s="4"/>
      <c r="G53" s="3"/>
      <c r="H53" s="4"/>
      <c r="I53" s="4"/>
      <c r="J53" s="4"/>
      <c r="K53" s="4"/>
      <c r="L53" s="135"/>
    </row>
    <row r="54" spans="1:12" s="22" customFormat="1" ht="12.75">
      <c r="A54"/>
      <c r="B54"/>
      <c r="C54" s="2"/>
      <c r="D54" s="3"/>
      <c r="E54" s="4"/>
      <c r="F54" s="4"/>
      <c r="G54" s="3"/>
      <c r="H54" s="4"/>
      <c r="I54" s="4"/>
      <c r="J54" s="4"/>
      <c r="K54" s="4"/>
      <c r="L54" s="135"/>
    </row>
    <row r="55" spans="1:12" s="22" customFormat="1" ht="12.75">
      <c r="A55"/>
      <c r="B55"/>
      <c r="C55" s="2"/>
      <c r="D55" s="3"/>
      <c r="E55" s="4"/>
      <c r="F55" s="4"/>
      <c r="G55" s="3"/>
      <c r="H55" s="4"/>
      <c r="I55" s="4"/>
      <c r="J55" s="4"/>
      <c r="K55" s="4"/>
      <c r="L55" s="135"/>
    </row>
    <row r="56" ht="12.75">
      <c r="L56" s="136"/>
    </row>
    <row r="57" ht="12.75">
      <c r="L57" s="136"/>
    </row>
    <row r="58" ht="12.75">
      <c r="L58" s="136"/>
    </row>
    <row r="59" ht="12.75">
      <c r="L59" s="136"/>
    </row>
    <row r="60" ht="12.75">
      <c r="L60" s="136"/>
    </row>
    <row r="61" ht="12.75">
      <c r="L61" s="136"/>
    </row>
    <row r="62" ht="12.75">
      <c r="L62" s="136"/>
    </row>
    <row r="63" ht="12.75">
      <c r="L63" s="136"/>
    </row>
    <row r="64" ht="12.75">
      <c r="L64" s="136"/>
    </row>
    <row r="65" ht="12.75">
      <c r="L65" s="136"/>
    </row>
    <row r="66" ht="12.75">
      <c r="L66" s="136"/>
    </row>
    <row r="67" ht="12.75">
      <c r="L67" s="136"/>
    </row>
    <row r="68" ht="12.75">
      <c r="L68" s="136"/>
    </row>
    <row r="69" ht="12.75">
      <c r="L69" s="136"/>
    </row>
    <row r="70" ht="12.75">
      <c r="L70" s="136"/>
    </row>
    <row r="71" ht="12.75">
      <c r="L71" s="136"/>
    </row>
    <row r="72" ht="12.75">
      <c r="L72" s="136"/>
    </row>
    <row r="73" ht="12.75">
      <c r="L73" s="136"/>
    </row>
    <row r="74" ht="12.75">
      <c r="L74" s="136"/>
    </row>
    <row r="75" ht="12.75">
      <c r="L75" s="136"/>
    </row>
    <row r="76" ht="12.75">
      <c r="L76" s="136"/>
    </row>
    <row r="77" ht="12.75">
      <c r="L77" s="136"/>
    </row>
    <row r="78" ht="12.75">
      <c r="L78" s="136"/>
    </row>
    <row r="79" ht="12.75">
      <c r="L79" s="136"/>
    </row>
    <row r="80" ht="12.75">
      <c r="L80" s="136"/>
    </row>
    <row r="81" ht="12.75">
      <c r="L81" s="136"/>
    </row>
    <row r="82" ht="12.75">
      <c r="L82" s="136"/>
    </row>
    <row r="83" ht="12.75">
      <c r="L83" s="136"/>
    </row>
    <row r="84" ht="12.75">
      <c r="L84" s="136"/>
    </row>
    <row r="85" ht="12.75">
      <c r="L85" s="136"/>
    </row>
    <row r="86" ht="12.75">
      <c r="L86" s="136"/>
    </row>
    <row r="87" ht="12.75">
      <c r="L87" s="136"/>
    </row>
    <row r="88" ht="12.75">
      <c r="L88" s="136"/>
    </row>
    <row r="89" ht="12.75">
      <c r="L89" s="136"/>
    </row>
    <row r="90" ht="12.75">
      <c r="L90" s="136"/>
    </row>
    <row r="91" ht="12.75">
      <c r="L91" s="136"/>
    </row>
    <row r="92" ht="12.75">
      <c r="L92" s="136"/>
    </row>
    <row r="93" ht="12.75">
      <c r="L93" s="136"/>
    </row>
    <row r="94" ht="12.75">
      <c r="L94" s="136"/>
    </row>
    <row r="95" ht="12.75">
      <c r="L95" s="136"/>
    </row>
    <row r="96" ht="12.75">
      <c r="L96" s="136"/>
    </row>
    <row r="97" ht="12.75">
      <c r="L97" s="136"/>
    </row>
    <row r="98" ht="12.75">
      <c r="L98" s="136"/>
    </row>
    <row r="99" ht="12.75">
      <c r="L99" s="136"/>
    </row>
    <row r="100" ht="12.75">
      <c r="L100" s="136"/>
    </row>
    <row r="101" ht="12.75">
      <c r="L101" s="136"/>
    </row>
    <row r="102" ht="12.75">
      <c r="L102" s="136"/>
    </row>
    <row r="103" ht="12.75">
      <c r="L103" s="136"/>
    </row>
    <row r="104" ht="12.75">
      <c r="L104" s="136"/>
    </row>
    <row r="105" ht="12.75">
      <c r="L105" s="136"/>
    </row>
    <row r="106" ht="12.75">
      <c r="L106" s="136"/>
    </row>
    <row r="107" ht="12.75">
      <c r="L107" s="136"/>
    </row>
    <row r="108" ht="12.75">
      <c r="L108" s="136"/>
    </row>
    <row r="109" ht="12.75">
      <c r="L109" s="136"/>
    </row>
    <row r="110" ht="12.75">
      <c r="L110" s="136"/>
    </row>
    <row r="111" ht="12.75">
      <c r="L111" s="136"/>
    </row>
    <row r="112" ht="12.75">
      <c r="L112" s="136"/>
    </row>
    <row r="113" ht="12.75">
      <c r="L113" s="136"/>
    </row>
    <row r="114" ht="12.75">
      <c r="L114" s="136"/>
    </row>
    <row r="115" ht="12.75">
      <c r="L115" s="136"/>
    </row>
    <row r="116" ht="12.75">
      <c r="L116" s="136"/>
    </row>
    <row r="117" ht="12.75">
      <c r="L117" s="136"/>
    </row>
    <row r="118" ht="12.75">
      <c r="L118" s="136"/>
    </row>
    <row r="119" ht="12.75">
      <c r="L119" s="136"/>
    </row>
    <row r="120" ht="12.75">
      <c r="L120" s="136"/>
    </row>
    <row r="121" ht="12.75">
      <c r="L121" s="136"/>
    </row>
    <row r="122" ht="12.75">
      <c r="L122" s="136"/>
    </row>
    <row r="123" ht="12.75">
      <c r="L123" s="136"/>
    </row>
    <row r="124" ht="12.75">
      <c r="L124" s="136"/>
    </row>
    <row r="125" ht="12.75">
      <c r="L125" s="136"/>
    </row>
    <row r="126" ht="12.75">
      <c r="L126" s="136"/>
    </row>
    <row r="127" ht="12.75">
      <c r="L127" s="136"/>
    </row>
    <row r="128" ht="12.75">
      <c r="L128" s="136"/>
    </row>
    <row r="129" ht="12.75">
      <c r="L129" s="136"/>
    </row>
    <row r="130" ht="12.75">
      <c r="L130" s="136"/>
    </row>
    <row r="131" ht="12.75">
      <c r="L131" s="136"/>
    </row>
    <row r="132" ht="12.75">
      <c r="L132" s="136"/>
    </row>
    <row r="133" ht="12.75">
      <c r="L133" s="136"/>
    </row>
    <row r="134" ht="12.75">
      <c r="L134" s="136"/>
    </row>
    <row r="135" ht="12.75">
      <c r="L135" s="136"/>
    </row>
    <row r="136" ht="12.75">
      <c r="L136" s="136"/>
    </row>
    <row r="137" ht="12.75">
      <c r="L137" s="136"/>
    </row>
    <row r="138" ht="12.75">
      <c r="L138" s="136"/>
    </row>
    <row r="139" ht="12.75">
      <c r="L139" s="136"/>
    </row>
    <row r="140" ht="12.75">
      <c r="L140" s="136"/>
    </row>
    <row r="141" ht="12.75">
      <c r="L141" s="136"/>
    </row>
    <row r="142" ht="12.75">
      <c r="L142" s="136"/>
    </row>
    <row r="143" ht="12.75">
      <c r="L143" s="136"/>
    </row>
    <row r="144" ht="12.75">
      <c r="L144" s="136"/>
    </row>
    <row r="145" ht="12.75">
      <c r="L145" s="136"/>
    </row>
    <row r="146" ht="12.75">
      <c r="L146" s="136"/>
    </row>
    <row r="147" ht="12.75">
      <c r="L147" s="136"/>
    </row>
    <row r="148" ht="12.75">
      <c r="L148" s="136"/>
    </row>
    <row r="149" ht="12.75">
      <c r="L149" s="136"/>
    </row>
    <row r="150" ht="12.75">
      <c r="L150" s="136"/>
    </row>
    <row r="151" ht="12.75">
      <c r="L151" s="136"/>
    </row>
    <row r="152" ht="12.75">
      <c r="L152" s="136"/>
    </row>
    <row r="153" ht="12.75">
      <c r="L153" s="136"/>
    </row>
    <row r="154" ht="12.75">
      <c r="L154" s="136"/>
    </row>
    <row r="155" ht="12.75">
      <c r="L155" s="136"/>
    </row>
    <row r="156" ht="12.75">
      <c r="L156" s="136"/>
    </row>
    <row r="157" ht="12.75">
      <c r="L157" s="136"/>
    </row>
    <row r="158" ht="12.75">
      <c r="L158" s="136"/>
    </row>
    <row r="159" ht="12.75">
      <c r="L159" s="136"/>
    </row>
    <row r="160" ht="12.75">
      <c r="L160" s="136"/>
    </row>
    <row r="161" ht="12.75">
      <c r="L161" s="136"/>
    </row>
    <row r="162" ht="12.75">
      <c r="L162" s="136"/>
    </row>
    <row r="163" ht="12.75">
      <c r="L163" s="136"/>
    </row>
    <row r="164" ht="12.75">
      <c r="L164" s="136"/>
    </row>
    <row r="165" ht="12.75">
      <c r="L165" s="136"/>
    </row>
    <row r="166" ht="12.75">
      <c r="L166" s="136"/>
    </row>
    <row r="167" ht="12.75">
      <c r="L167" s="136"/>
    </row>
    <row r="168" ht="12.75">
      <c r="L168" s="136"/>
    </row>
    <row r="169" ht="12.75">
      <c r="L169" s="136"/>
    </row>
    <row r="170" ht="12.75">
      <c r="L170" s="136"/>
    </row>
    <row r="171" ht="12.75">
      <c r="L171" s="136"/>
    </row>
    <row r="172" ht="12.75">
      <c r="L172" s="136"/>
    </row>
    <row r="173" ht="12.75">
      <c r="L173" s="136"/>
    </row>
    <row r="174" ht="12.75">
      <c r="L174" s="136"/>
    </row>
    <row r="175" ht="12.75">
      <c r="L175" s="136"/>
    </row>
    <row r="176" ht="12.75">
      <c r="L176" s="136"/>
    </row>
    <row r="177" ht="12.75">
      <c r="L177" s="136"/>
    </row>
    <row r="178" ht="12.75">
      <c r="L178" s="136"/>
    </row>
  </sheetData>
  <sheetProtection selectLockedCells="1" selectUnlockedCells="1"/>
  <mergeCells count="23">
    <mergeCell ref="G1:L1"/>
    <mergeCell ref="A2:L2"/>
    <mergeCell ref="A3:L3"/>
    <mergeCell ref="A4:L4"/>
    <mergeCell ref="A5:L5"/>
    <mergeCell ref="I6:L6"/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0:C10"/>
    <mergeCell ref="A11:L11"/>
    <mergeCell ref="A16:L16"/>
    <mergeCell ref="A25:L25"/>
    <mergeCell ref="A31:L31"/>
    <mergeCell ref="A37:L37"/>
    <mergeCell ref="A41:L41"/>
    <mergeCell ref="A45:L45"/>
  </mergeCells>
  <printOptions/>
  <pageMargins left="0.4701388888888889" right="0.4798611111111111" top="0.6201388888888889" bottom="0.4722222222222222" header="0.5118055555555555" footer="0.5118055555555555"/>
  <pageSetup horizontalDpi="300" verticalDpi="300" orientation="landscape" paperSize="9" scale="9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="75" zoomScaleNormal="75" zoomScaleSheetLayoutView="75" workbookViewId="0" topLeftCell="A1">
      <pane ySplit="1035" topLeftCell="A58" activePane="bottomLeft" state="split"/>
      <selection pane="topLeft" activeCell="A1" sqref="A1"/>
      <selection pane="bottomLeft" activeCell="D25" sqref="D25"/>
    </sheetView>
  </sheetViews>
  <sheetFormatPr defaultColWidth="8.796875" defaultRowHeight="15"/>
  <cols>
    <col min="1" max="1" width="5.5" style="0" customWidth="1"/>
    <col min="2" max="2" width="6.59765625" style="0" customWidth="1"/>
    <col min="3" max="3" width="0" style="0" hidden="1" customWidth="1"/>
    <col min="4" max="4" width="74.19921875" style="2" customWidth="1"/>
    <col min="5" max="5" width="12.59765625" style="3" customWidth="1"/>
    <col min="6" max="6" width="12" style="4" customWidth="1"/>
    <col min="7" max="7" width="13.09765625" style="3" customWidth="1"/>
    <col min="8" max="8" width="7.19921875" style="4" customWidth="1"/>
    <col min="9" max="9" width="10.09765625" style="137" customWidth="1"/>
    <col min="10" max="16384" width="8.69921875" style="137" customWidth="1"/>
  </cols>
  <sheetData>
    <row r="1" spans="1:10" ht="12.75" customHeight="1">
      <c r="A1" s="71" t="s">
        <v>6</v>
      </c>
      <c r="B1" s="71" t="s">
        <v>7</v>
      </c>
      <c r="C1" s="72" t="s">
        <v>35</v>
      </c>
      <c r="D1" s="16" t="s">
        <v>8</v>
      </c>
      <c r="E1" s="19" t="s">
        <v>9</v>
      </c>
      <c r="F1" s="19" t="s">
        <v>36</v>
      </c>
      <c r="G1" s="19" t="s">
        <v>37</v>
      </c>
      <c r="H1" s="19" t="s">
        <v>70</v>
      </c>
      <c r="J1" s="138"/>
    </row>
    <row r="2" spans="1:10" s="122" customFormat="1" ht="12.75">
      <c r="A2" s="71"/>
      <c r="B2" s="71"/>
      <c r="C2" s="72"/>
      <c r="D2" s="16"/>
      <c r="E2" s="19"/>
      <c r="F2" s="19"/>
      <c r="G2" s="19"/>
      <c r="H2" s="19"/>
      <c r="J2" s="138"/>
    </row>
    <row r="3" spans="1:8" s="122" customFormat="1" ht="12" customHeight="1">
      <c r="A3" s="23">
        <v>1</v>
      </c>
      <c r="B3" s="23">
        <v>2</v>
      </c>
      <c r="C3" s="23">
        <v>3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</row>
    <row r="4" spans="1:10" s="141" customFormat="1" ht="32.25" customHeight="1">
      <c r="A4" s="24" t="s">
        <v>71</v>
      </c>
      <c r="B4" s="24"/>
      <c r="C4" s="24"/>
      <c r="D4" s="24"/>
      <c r="E4" s="76">
        <f>SUM(E6,E10,E24,E32,E39,E44,E51)</f>
        <v>3705742</v>
      </c>
      <c r="F4" s="76">
        <f>SUM(F6,F10,F24,F32,F39,F44,F51)</f>
        <v>3736778</v>
      </c>
      <c r="G4" s="76">
        <f>SUM(G6,G10,G24,G32,G39,G44,G51)</f>
        <v>3736778</v>
      </c>
      <c r="H4" s="77">
        <f>G4/F4*100</f>
        <v>100</v>
      </c>
      <c r="I4" s="139"/>
      <c r="J4" s="140"/>
    </row>
    <row r="5" spans="1:8" s="122" customFormat="1" ht="9" customHeight="1">
      <c r="A5" s="92"/>
      <c r="B5" s="92"/>
      <c r="C5" s="92"/>
      <c r="D5" s="92"/>
      <c r="E5" s="92"/>
      <c r="F5" s="92"/>
      <c r="G5" s="92"/>
      <c r="H5" s="92"/>
    </row>
    <row r="6" spans="1:8" s="103" customFormat="1" ht="12.75">
      <c r="A6" s="142">
        <v>700</v>
      </c>
      <c r="B6" s="142"/>
      <c r="C6" s="142"/>
      <c r="D6" s="143" t="s">
        <v>50</v>
      </c>
      <c r="E6" s="144">
        <f>SUM(E7:E8)/2</f>
        <v>32384</v>
      </c>
      <c r="F6" s="144">
        <f>SUM(F7:F8)/2</f>
        <v>32384</v>
      </c>
      <c r="G6" s="144">
        <f>SUM(G7:G8)/2</f>
        <v>32384</v>
      </c>
      <c r="H6" s="145">
        <f aca="true" t="shared" si="0" ref="H6:H56">G6/F6*100</f>
        <v>100</v>
      </c>
    </row>
    <row r="7" spans="1:8" s="146" customFormat="1" ht="15" customHeight="1">
      <c r="A7" s="123">
        <v>700</v>
      </c>
      <c r="B7" s="123">
        <v>70005</v>
      </c>
      <c r="C7" s="123"/>
      <c r="D7" s="124" t="s">
        <v>51</v>
      </c>
      <c r="E7" s="125">
        <f>SUM(E8)</f>
        <v>32384</v>
      </c>
      <c r="F7" s="125">
        <f>SUM(F8)</f>
        <v>32384</v>
      </c>
      <c r="G7" s="125">
        <f>SUM(G8)</f>
        <v>32384</v>
      </c>
      <c r="H7" s="127">
        <f t="shared" si="0"/>
        <v>100</v>
      </c>
    </row>
    <row r="8" spans="1:8" s="107" customFormat="1" ht="29.25" customHeight="1">
      <c r="A8" s="147">
        <v>700</v>
      </c>
      <c r="B8" s="147">
        <v>70005</v>
      </c>
      <c r="C8" s="147">
        <v>2110</v>
      </c>
      <c r="D8" s="148" t="s">
        <v>72</v>
      </c>
      <c r="E8" s="149">
        <v>32384</v>
      </c>
      <c r="F8" s="149">
        <v>32384</v>
      </c>
      <c r="G8" s="149">
        <v>32384</v>
      </c>
      <c r="H8" s="150">
        <f t="shared" si="0"/>
        <v>100</v>
      </c>
    </row>
    <row r="9" spans="1:8" s="107" customFormat="1" ht="9" customHeight="1">
      <c r="A9" s="147"/>
      <c r="B9" s="147"/>
      <c r="C9" s="147"/>
      <c r="D9" s="147"/>
      <c r="E9" s="147"/>
      <c r="F9" s="147"/>
      <c r="G9" s="147"/>
      <c r="H9" s="147"/>
    </row>
    <row r="10" spans="1:8" s="103" customFormat="1" ht="12.75">
      <c r="A10" s="142">
        <v>710</v>
      </c>
      <c r="B10" s="142"/>
      <c r="C10" s="142"/>
      <c r="D10" s="143" t="s">
        <v>52</v>
      </c>
      <c r="E10" s="144">
        <f>SUM(E11:E22)/2</f>
        <v>204157</v>
      </c>
      <c r="F10" s="144">
        <f>SUM(F11:F22)/2</f>
        <v>286859</v>
      </c>
      <c r="G10" s="144">
        <f>SUM(G11:G22)/2</f>
        <v>286859</v>
      </c>
      <c r="H10" s="145">
        <f t="shared" si="0"/>
        <v>100</v>
      </c>
    </row>
    <row r="11" spans="1:8" s="146" customFormat="1" ht="18" customHeight="1">
      <c r="A11" s="123">
        <v>710</v>
      </c>
      <c r="B11" s="123">
        <v>71012</v>
      </c>
      <c r="C11" s="123"/>
      <c r="D11" s="124" t="s">
        <v>53</v>
      </c>
      <c r="E11" s="125">
        <f>SUM(E12)</f>
        <v>17285</v>
      </c>
      <c r="F11" s="125">
        <f>SUM(F12)</f>
        <v>17285</v>
      </c>
      <c r="G11" s="125">
        <f>SUM(G12)</f>
        <v>17285</v>
      </c>
      <c r="H11" s="127">
        <f t="shared" si="0"/>
        <v>100</v>
      </c>
    </row>
    <row r="12" spans="1:8" s="107" customFormat="1" ht="31.5" customHeight="1">
      <c r="A12" s="147">
        <v>710</v>
      </c>
      <c r="B12" s="147">
        <v>71012</v>
      </c>
      <c r="C12" s="147">
        <v>2110</v>
      </c>
      <c r="D12" s="148" t="s">
        <v>72</v>
      </c>
      <c r="E12" s="151">
        <v>17285</v>
      </c>
      <c r="F12" s="151">
        <v>17285</v>
      </c>
      <c r="G12" s="151">
        <v>17285</v>
      </c>
      <c r="H12" s="150">
        <f t="shared" si="0"/>
        <v>100</v>
      </c>
    </row>
    <row r="13" spans="1:8" s="146" customFormat="1" ht="17.25" customHeight="1">
      <c r="A13" s="123">
        <v>710</v>
      </c>
      <c r="B13" s="123">
        <v>71013</v>
      </c>
      <c r="C13" s="123"/>
      <c r="D13" s="124" t="s">
        <v>54</v>
      </c>
      <c r="E13" s="125">
        <f>SUM(E15)</f>
        <v>44880</v>
      </c>
      <c r="F13" s="125">
        <f>SUM(F15)</f>
        <v>74880</v>
      </c>
      <c r="G13" s="125">
        <f>SUM(G15)</f>
        <v>74880</v>
      </c>
      <c r="H13" s="127">
        <f t="shared" si="0"/>
        <v>100</v>
      </c>
    </row>
    <row r="14" spans="1:8" s="146" customFormat="1" ht="12.75" hidden="1">
      <c r="A14" s="123">
        <v>710</v>
      </c>
      <c r="B14" s="123">
        <v>71013</v>
      </c>
      <c r="C14" s="123"/>
      <c r="D14" s="124" t="s">
        <v>49</v>
      </c>
      <c r="E14" s="125"/>
      <c r="F14" s="125"/>
      <c r="G14" s="125"/>
      <c r="H14" s="127" t="e">
        <f t="shared" si="0"/>
        <v>#DIV/0!</v>
      </c>
    </row>
    <row r="15" spans="1:8" s="107" customFormat="1" ht="30.75" customHeight="1">
      <c r="A15" s="147">
        <v>710</v>
      </c>
      <c r="B15" s="147">
        <v>71013</v>
      </c>
      <c r="C15" s="147">
        <v>2110</v>
      </c>
      <c r="D15" s="148" t="s">
        <v>72</v>
      </c>
      <c r="E15" s="151">
        <v>44880</v>
      </c>
      <c r="F15" s="151">
        <v>74880</v>
      </c>
      <c r="G15" s="151">
        <v>74880</v>
      </c>
      <c r="H15" s="150">
        <f t="shared" si="0"/>
        <v>100</v>
      </c>
    </row>
    <row r="16" spans="1:8" s="146" customFormat="1" ht="16.5" customHeight="1">
      <c r="A16" s="123">
        <v>710</v>
      </c>
      <c r="B16" s="123">
        <v>71014</v>
      </c>
      <c r="C16" s="123"/>
      <c r="D16" s="124" t="s">
        <v>55</v>
      </c>
      <c r="E16" s="125">
        <f>SUM(E18)</f>
        <v>8692</v>
      </c>
      <c r="F16" s="125">
        <f>SUM(F18)</f>
        <v>8692</v>
      </c>
      <c r="G16" s="125">
        <f>SUM(G18)</f>
        <v>8692</v>
      </c>
      <c r="H16" s="127">
        <f t="shared" si="0"/>
        <v>100</v>
      </c>
    </row>
    <row r="17" spans="1:8" s="146" customFormat="1" ht="12.75" hidden="1">
      <c r="A17" s="123">
        <v>710</v>
      </c>
      <c r="B17" s="123">
        <v>71014</v>
      </c>
      <c r="C17" s="123"/>
      <c r="D17" s="124" t="s">
        <v>49</v>
      </c>
      <c r="E17" s="125"/>
      <c r="F17" s="125"/>
      <c r="G17" s="125"/>
      <c r="H17" s="127" t="e">
        <f t="shared" si="0"/>
        <v>#DIV/0!</v>
      </c>
    </row>
    <row r="18" spans="1:8" s="107" customFormat="1" ht="31.5" customHeight="1">
      <c r="A18" s="147">
        <v>710</v>
      </c>
      <c r="B18" s="147">
        <v>71014</v>
      </c>
      <c r="C18" s="147">
        <v>2110</v>
      </c>
      <c r="D18" s="148" t="s">
        <v>72</v>
      </c>
      <c r="E18" s="151">
        <v>8692</v>
      </c>
      <c r="F18" s="151">
        <v>8692</v>
      </c>
      <c r="G18" s="151">
        <v>8692</v>
      </c>
      <c r="H18" s="150">
        <f t="shared" si="0"/>
        <v>100</v>
      </c>
    </row>
    <row r="19" spans="1:8" s="146" customFormat="1" ht="18" customHeight="1">
      <c r="A19" s="123">
        <v>710</v>
      </c>
      <c r="B19" s="123">
        <v>71015</v>
      </c>
      <c r="C19" s="123"/>
      <c r="D19" s="124" t="s">
        <v>56</v>
      </c>
      <c r="E19" s="125">
        <f>SUM(E21:E22)</f>
        <v>133300</v>
      </c>
      <c r="F19" s="125">
        <f>SUM(F21:F22)</f>
        <v>186002</v>
      </c>
      <c r="G19" s="125">
        <f>SUM(G21:G22)</f>
        <v>186002</v>
      </c>
      <c r="H19" s="127">
        <f t="shared" si="0"/>
        <v>100</v>
      </c>
    </row>
    <row r="20" spans="1:8" s="146" customFormat="1" ht="12.75" hidden="1">
      <c r="A20" s="123">
        <v>710</v>
      </c>
      <c r="B20" s="123">
        <v>71015</v>
      </c>
      <c r="C20" s="123"/>
      <c r="D20" s="124" t="s">
        <v>57</v>
      </c>
      <c r="E20" s="125"/>
      <c r="F20" s="125"/>
      <c r="G20" s="125"/>
      <c r="H20" s="127" t="e">
        <f t="shared" si="0"/>
        <v>#DIV/0!</v>
      </c>
    </row>
    <row r="21" spans="1:8" s="107" customFormat="1" ht="31.5" customHeight="1">
      <c r="A21" s="147">
        <v>710</v>
      </c>
      <c r="B21" s="147">
        <v>71015</v>
      </c>
      <c r="C21" s="147">
        <v>2110</v>
      </c>
      <c r="D21" s="148" t="s">
        <v>72</v>
      </c>
      <c r="E21" s="151">
        <v>103300</v>
      </c>
      <c r="F21" s="151">
        <v>168002</v>
      </c>
      <c r="G21" s="151">
        <v>168002</v>
      </c>
      <c r="H21" s="150">
        <f t="shared" si="0"/>
        <v>100</v>
      </c>
    </row>
    <row r="22" spans="1:8" s="107" customFormat="1" ht="44.25" customHeight="1">
      <c r="A22" s="147">
        <v>710</v>
      </c>
      <c r="B22" s="147">
        <v>71015</v>
      </c>
      <c r="C22" s="147">
        <v>6410</v>
      </c>
      <c r="D22" s="148" t="s">
        <v>73</v>
      </c>
      <c r="E22" s="151">
        <v>30000</v>
      </c>
      <c r="F22" s="151">
        <v>18000</v>
      </c>
      <c r="G22" s="151">
        <v>18000</v>
      </c>
      <c r="H22" s="150">
        <f t="shared" si="0"/>
        <v>100</v>
      </c>
    </row>
    <row r="23" spans="1:8" s="107" customFormat="1" ht="9" customHeight="1">
      <c r="A23" s="147"/>
      <c r="B23" s="147"/>
      <c r="C23" s="147"/>
      <c r="D23" s="147"/>
      <c r="E23" s="147"/>
      <c r="F23" s="147"/>
      <c r="G23" s="147"/>
      <c r="H23" s="147"/>
    </row>
    <row r="24" spans="1:8" s="103" customFormat="1" ht="12.75">
      <c r="A24" s="142">
        <v>750</v>
      </c>
      <c r="B24" s="142"/>
      <c r="C24" s="142"/>
      <c r="D24" s="143" t="s">
        <v>20</v>
      </c>
      <c r="E24" s="144">
        <f>SUM(E25,E28)</f>
        <v>198000</v>
      </c>
      <c r="F24" s="144">
        <f>SUM(F25,F28)</f>
        <v>197500</v>
      </c>
      <c r="G24" s="144">
        <f>SUM(G25,G28)</f>
        <v>197500</v>
      </c>
      <c r="H24" s="145">
        <f t="shared" si="0"/>
        <v>100</v>
      </c>
    </row>
    <row r="25" spans="1:8" s="146" customFormat="1" ht="15.75" customHeight="1">
      <c r="A25" s="123">
        <v>750</v>
      </c>
      <c r="B25" s="123">
        <v>75011</v>
      </c>
      <c r="C25" s="123"/>
      <c r="D25" s="124" t="s">
        <v>21</v>
      </c>
      <c r="E25" s="125">
        <f>SUM(E27)</f>
        <v>168000</v>
      </c>
      <c r="F25" s="125">
        <f>SUM(F27)</f>
        <v>168000</v>
      </c>
      <c r="G25" s="125">
        <f>SUM(G27)</f>
        <v>168000</v>
      </c>
      <c r="H25" s="127">
        <f t="shared" si="0"/>
        <v>100</v>
      </c>
    </row>
    <row r="26" spans="1:8" s="146" customFormat="1" ht="12.75" hidden="1">
      <c r="A26" s="123">
        <v>750</v>
      </c>
      <c r="B26" s="123">
        <v>75011</v>
      </c>
      <c r="C26" s="123"/>
      <c r="D26" s="124" t="s">
        <v>57</v>
      </c>
      <c r="E26" s="125"/>
      <c r="F26" s="125"/>
      <c r="G26" s="125"/>
      <c r="H26" s="127" t="e">
        <f t="shared" si="0"/>
        <v>#DIV/0!</v>
      </c>
    </row>
    <row r="27" spans="1:8" s="107" customFormat="1" ht="33" customHeight="1">
      <c r="A27" s="147">
        <v>750</v>
      </c>
      <c r="B27" s="147">
        <v>75011</v>
      </c>
      <c r="C27" s="147">
        <v>2110</v>
      </c>
      <c r="D27" s="148" t="s">
        <v>72</v>
      </c>
      <c r="E27" s="151">
        <v>168000</v>
      </c>
      <c r="F27" s="151">
        <v>168000</v>
      </c>
      <c r="G27" s="151">
        <v>168000</v>
      </c>
      <c r="H27" s="150">
        <f t="shared" si="0"/>
        <v>100</v>
      </c>
    </row>
    <row r="28" spans="1:8" s="146" customFormat="1" ht="17.25" customHeight="1">
      <c r="A28" s="123">
        <v>750</v>
      </c>
      <c r="B28" s="123">
        <v>75045</v>
      </c>
      <c r="C28" s="123"/>
      <c r="D28" s="124" t="s">
        <v>58</v>
      </c>
      <c r="E28" s="125">
        <f>SUM(E30)</f>
        <v>30000</v>
      </c>
      <c r="F28" s="125">
        <f>SUM(F30)</f>
        <v>29500</v>
      </c>
      <c r="G28" s="125">
        <f>SUM(G30)</f>
        <v>29500</v>
      </c>
      <c r="H28" s="127">
        <f t="shared" si="0"/>
        <v>100</v>
      </c>
    </row>
    <row r="29" spans="1:8" s="146" customFormat="1" ht="12.75" hidden="1">
      <c r="A29" s="123">
        <v>750</v>
      </c>
      <c r="B29" s="123">
        <v>75045</v>
      </c>
      <c r="C29" s="123"/>
      <c r="D29" s="124" t="s">
        <v>59</v>
      </c>
      <c r="E29" s="125"/>
      <c r="F29" s="125"/>
      <c r="G29" s="125"/>
      <c r="H29" s="127" t="e">
        <f t="shared" si="0"/>
        <v>#DIV/0!</v>
      </c>
    </row>
    <row r="30" spans="1:8" s="107" customFormat="1" ht="32.25" customHeight="1">
      <c r="A30" s="147">
        <v>750</v>
      </c>
      <c r="B30" s="147">
        <v>75045</v>
      </c>
      <c r="C30" s="147">
        <v>2110</v>
      </c>
      <c r="D30" s="148" t="s">
        <v>72</v>
      </c>
      <c r="E30" s="151">
        <v>30000</v>
      </c>
      <c r="F30" s="151">
        <v>29500</v>
      </c>
      <c r="G30" s="151">
        <v>29500</v>
      </c>
      <c r="H30" s="150">
        <f t="shared" si="0"/>
        <v>100</v>
      </c>
    </row>
    <row r="31" spans="1:8" s="107" customFormat="1" ht="9" customHeight="1">
      <c r="A31" s="147"/>
      <c r="B31" s="147"/>
      <c r="C31" s="147"/>
      <c r="D31" s="147"/>
      <c r="E31" s="147"/>
      <c r="F31" s="147"/>
      <c r="G31" s="147"/>
      <c r="H31" s="147"/>
    </row>
    <row r="32" spans="1:8" s="103" customFormat="1" ht="15.75" customHeight="1">
      <c r="A32" s="142">
        <v>754</v>
      </c>
      <c r="B32" s="142"/>
      <c r="C32" s="142"/>
      <c r="D32" s="143" t="s">
        <v>60</v>
      </c>
      <c r="E32" s="144">
        <f>SUM(E33:E37)/2</f>
        <v>2541178</v>
      </c>
      <c r="F32" s="144">
        <f>SUM(F33:F37)/2</f>
        <v>2537478</v>
      </c>
      <c r="G32" s="144">
        <f>SUM(G33:G37)/2</f>
        <v>2537478</v>
      </c>
      <c r="H32" s="145">
        <f t="shared" si="0"/>
        <v>100</v>
      </c>
    </row>
    <row r="33" spans="1:8" s="146" customFormat="1" ht="18.75" customHeight="1">
      <c r="A33" s="123">
        <v>754</v>
      </c>
      <c r="B33" s="123">
        <v>75411</v>
      </c>
      <c r="C33" s="123"/>
      <c r="D33" s="124" t="s">
        <v>62</v>
      </c>
      <c r="E33" s="125">
        <f>SUM(E35)</f>
        <v>2510000</v>
      </c>
      <c r="F33" s="125">
        <f>SUM(F35)</f>
        <v>2506300</v>
      </c>
      <c r="G33" s="125">
        <f>SUM(G35)</f>
        <v>2506300</v>
      </c>
      <c r="H33" s="127">
        <f t="shared" si="0"/>
        <v>100</v>
      </c>
    </row>
    <row r="34" spans="1:8" s="146" customFormat="1" ht="12.75" hidden="1">
      <c r="A34" s="123">
        <v>754</v>
      </c>
      <c r="B34" s="123">
        <v>75411</v>
      </c>
      <c r="C34" s="123"/>
      <c r="D34" s="124" t="s">
        <v>61</v>
      </c>
      <c r="E34" s="125"/>
      <c r="F34" s="125"/>
      <c r="G34" s="125"/>
      <c r="H34" s="127" t="e">
        <f t="shared" si="0"/>
        <v>#DIV/0!</v>
      </c>
    </row>
    <row r="35" spans="1:8" s="107" customFormat="1" ht="32.25" customHeight="1">
      <c r="A35" s="147">
        <v>754</v>
      </c>
      <c r="B35" s="147">
        <v>75411</v>
      </c>
      <c r="C35" s="147">
        <v>2110</v>
      </c>
      <c r="D35" s="148" t="s">
        <v>72</v>
      </c>
      <c r="E35" s="151">
        <v>2510000</v>
      </c>
      <c r="F35" s="151">
        <v>2506300</v>
      </c>
      <c r="G35" s="151">
        <v>2506300</v>
      </c>
      <c r="H35" s="150">
        <f t="shared" si="0"/>
        <v>100</v>
      </c>
    </row>
    <row r="36" spans="1:8" s="107" customFormat="1" ht="15" customHeight="1">
      <c r="A36" s="123">
        <v>754</v>
      </c>
      <c r="B36" s="123">
        <v>75414</v>
      </c>
      <c r="C36" s="123"/>
      <c r="D36" s="124" t="s">
        <v>63</v>
      </c>
      <c r="E36" s="152">
        <f>SUM(E37)</f>
        <v>31178</v>
      </c>
      <c r="F36" s="152">
        <f>SUM(F37)</f>
        <v>31178</v>
      </c>
      <c r="G36" s="152">
        <f>SUM(G37)</f>
        <v>31178</v>
      </c>
      <c r="H36" s="127">
        <f t="shared" si="0"/>
        <v>100</v>
      </c>
    </row>
    <row r="37" spans="1:8" s="107" customFormat="1" ht="33" customHeight="1">
      <c r="A37" s="147">
        <v>754</v>
      </c>
      <c r="B37" s="147">
        <v>75414</v>
      </c>
      <c r="C37" s="147">
        <v>2110</v>
      </c>
      <c r="D37" s="148" t="s">
        <v>72</v>
      </c>
      <c r="E37" s="151">
        <v>31178</v>
      </c>
      <c r="F37" s="151">
        <v>31178</v>
      </c>
      <c r="G37" s="151">
        <v>31178</v>
      </c>
      <c r="H37" s="150">
        <f t="shared" si="0"/>
        <v>100</v>
      </c>
    </row>
    <row r="38" spans="1:8" s="107" customFormat="1" ht="9" customHeight="1">
      <c r="A38" s="147"/>
      <c r="B38" s="147"/>
      <c r="C38" s="147"/>
      <c r="D38" s="147"/>
      <c r="E38" s="147"/>
      <c r="F38" s="147"/>
      <c r="G38" s="147"/>
      <c r="H38" s="147"/>
    </row>
    <row r="39" spans="1:8" s="153" customFormat="1" ht="12.75">
      <c r="A39" s="142">
        <v>851</v>
      </c>
      <c r="B39" s="142"/>
      <c r="C39" s="142"/>
      <c r="D39" s="143" t="s">
        <v>64</v>
      </c>
      <c r="E39" s="144">
        <f>SUM(E40)</f>
        <v>678023</v>
      </c>
      <c r="F39" s="144">
        <f>SUM(F40)</f>
        <v>626502</v>
      </c>
      <c r="G39" s="144">
        <f>SUM(G40)</f>
        <v>626502</v>
      </c>
      <c r="H39" s="145">
        <f t="shared" si="0"/>
        <v>100</v>
      </c>
    </row>
    <row r="40" spans="1:8" s="146" customFormat="1" ht="33" customHeight="1">
      <c r="A40" s="123">
        <v>851</v>
      </c>
      <c r="B40" s="123">
        <v>85156</v>
      </c>
      <c r="C40" s="123"/>
      <c r="D40" s="124" t="s">
        <v>65</v>
      </c>
      <c r="E40" s="125">
        <f>SUM(E42)</f>
        <v>678023</v>
      </c>
      <c r="F40" s="125">
        <f>SUM(F42)</f>
        <v>626502</v>
      </c>
      <c r="G40" s="125">
        <f>SUM(G42)</f>
        <v>626502</v>
      </c>
      <c r="H40" s="127">
        <f t="shared" si="0"/>
        <v>100</v>
      </c>
    </row>
    <row r="41" spans="1:8" s="107" customFormat="1" ht="12.75" hidden="1">
      <c r="A41" s="123">
        <v>851</v>
      </c>
      <c r="B41" s="123">
        <v>85156</v>
      </c>
      <c r="C41" s="123"/>
      <c r="D41" s="124" t="s">
        <v>66</v>
      </c>
      <c r="E41" s="125"/>
      <c r="F41" s="125"/>
      <c r="G41" s="125"/>
      <c r="H41" s="127" t="e">
        <f t="shared" si="0"/>
        <v>#DIV/0!</v>
      </c>
    </row>
    <row r="42" spans="1:8" s="107" customFormat="1" ht="32.25" customHeight="1">
      <c r="A42" s="147">
        <v>851</v>
      </c>
      <c r="B42" s="147">
        <v>85156</v>
      </c>
      <c r="C42" s="147">
        <v>2110</v>
      </c>
      <c r="D42" s="148" t="s">
        <v>72</v>
      </c>
      <c r="E42" s="151">
        <v>678023</v>
      </c>
      <c r="F42" s="151">
        <v>626502</v>
      </c>
      <c r="G42" s="151">
        <v>626502</v>
      </c>
      <c r="H42" s="150">
        <f t="shared" si="0"/>
        <v>100</v>
      </c>
    </row>
    <row r="43" spans="1:8" s="107" customFormat="1" ht="8.25" customHeight="1">
      <c r="A43" s="147"/>
      <c r="B43" s="147"/>
      <c r="C43" s="147"/>
      <c r="D43" s="147"/>
      <c r="E43" s="147"/>
      <c r="F43" s="147"/>
      <c r="G43" s="147"/>
      <c r="H43" s="147"/>
    </row>
    <row r="44" spans="1:8" s="153" customFormat="1" ht="16.5" customHeight="1">
      <c r="A44" s="142">
        <v>852</v>
      </c>
      <c r="B44" s="142"/>
      <c r="C44" s="142"/>
      <c r="D44" s="34" t="s">
        <v>26</v>
      </c>
      <c r="E44" s="144">
        <f>SUM(E45:E49)/2</f>
        <v>6000</v>
      </c>
      <c r="F44" s="144">
        <f>SUM(F45:F49)/2</f>
        <v>5000</v>
      </c>
      <c r="G44" s="144">
        <f>SUM(G45:G49)/2</f>
        <v>5000</v>
      </c>
      <c r="H44" s="145">
        <f t="shared" si="0"/>
        <v>100</v>
      </c>
    </row>
    <row r="45" spans="1:8" s="153" customFormat="1" ht="33.75" customHeight="1">
      <c r="A45" s="142">
        <v>852</v>
      </c>
      <c r="B45" s="142">
        <v>85212</v>
      </c>
      <c r="C45" s="142"/>
      <c r="D45" s="34" t="s">
        <v>27</v>
      </c>
      <c r="E45" s="144">
        <f>SUM(E46)</f>
        <v>0</v>
      </c>
      <c r="F45" s="144">
        <f>SUM(F46)</f>
        <v>3599</v>
      </c>
      <c r="G45" s="144">
        <f>SUM(G46)</f>
        <v>3599</v>
      </c>
      <c r="H45" s="145">
        <f t="shared" si="0"/>
        <v>100</v>
      </c>
    </row>
    <row r="46" spans="1:8" s="153" customFormat="1" ht="33.75" customHeight="1">
      <c r="A46" s="154">
        <v>852</v>
      </c>
      <c r="B46" s="154">
        <v>85212</v>
      </c>
      <c r="C46" s="154">
        <v>2110</v>
      </c>
      <c r="D46" s="148" t="s">
        <v>72</v>
      </c>
      <c r="E46" s="155">
        <v>0</v>
      </c>
      <c r="F46" s="155">
        <v>3599</v>
      </c>
      <c r="G46" s="155">
        <v>3599</v>
      </c>
      <c r="H46" s="156">
        <f t="shared" si="0"/>
        <v>100</v>
      </c>
    </row>
    <row r="47" spans="1:8" s="107" customFormat="1" ht="18" customHeight="1">
      <c r="A47" s="123">
        <v>852</v>
      </c>
      <c r="B47" s="123">
        <v>85216</v>
      </c>
      <c r="C47" s="123"/>
      <c r="D47" s="124" t="s">
        <v>30</v>
      </c>
      <c r="E47" s="125">
        <f>SUM(E49)</f>
        <v>6000</v>
      </c>
      <c r="F47" s="125">
        <f>SUM(F49)</f>
        <v>1401</v>
      </c>
      <c r="G47" s="125">
        <f>SUM(G49)</f>
        <v>1401</v>
      </c>
      <c r="H47" s="127">
        <f t="shared" si="0"/>
        <v>100</v>
      </c>
    </row>
    <row r="48" spans="1:8" s="107" customFormat="1" ht="12.75" hidden="1">
      <c r="A48" s="123">
        <v>853</v>
      </c>
      <c r="B48" s="123">
        <v>85316</v>
      </c>
      <c r="C48" s="123"/>
      <c r="D48" s="124" t="s">
        <v>74</v>
      </c>
      <c r="E48" s="125"/>
      <c r="F48" s="125"/>
      <c r="G48" s="125"/>
      <c r="H48" s="127" t="e">
        <f t="shared" si="0"/>
        <v>#DIV/0!</v>
      </c>
    </row>
    <row r="49" spans="1:8" s="146" customFormat="1" ht="33" customHeight="1">
      <c r="A49" s="147">
        <v>852</v>
      </c>
      <c r="B49" s="147">
        <v>85216</v>
      </c>
      <c r="C49" s="147">
        <v>2110</v>
      </c>
      <c r="D49" s="148" t="s">
        <v>72</v>
      </c>
      <c r="E49" s="151">
        <v>6000</v>
      </c>
      <c r="F49" s="151">
        <v>1401</v>
      </c>
      <c r="G49" s="151">
        <v>1401</v>
      </c>
      <c r="H49" s="150">
        <f t="shared" si="0"/>
        <v>100</v>
      </c>
    </row>
    <row r="50" spans="1:8" s="146" customFormat="1" ht="7.5" customHeight="1">
      <c r="A50" s="147"/>
      <c r="B50" s="147"/>
      <c r="C50" s="147"/>
      <c r="D50" s="147"/>
      <c r="E50" s="147"/>
      <c r="F50" s="147"/>
      <c r="G50" s="147"/>
      <c r="H50" s="147"/>
    </row>
    <row r="51" spans="1:8" s="146" customFormat="1" ht="18" customHeight="1">
      <c r="A51" s="123">
        <v>853</v>
      </c>
      <c r="B51" s="123"/>
      <c r="C51" s="123"/>
      <c r="D51" s="44" t="s">
        <v>67</v>
      </c>
      <c r="E51" s="152">
        <f>SUM(E52:E56)/2</f>
        <v>46000</v>
      </c>
      <c r="F51" s="152">
        <f>SUM(F52:F56)/2</f>
        <v>51055</v>
      </c>
      <c r="G51" s="152">
        <f>SUM(G52:G56)/2</f>
        <v>51055</v>
      </c>
      <c r="H51" s="150">
        <f t="shared" si="0"/>
        <v>100</v>
      </c>
    </row>
    <row r="52" spans="1:8" s="146" customFormat="1" ht="19.5" customHeight="1">
      <c r="A52" s="123">
        <v>853</v>
      </c>
      <c r="B52" s="123">
        <v>85321</v>
      </c>
      <c r="C52" s="123"/>
      <c r="D52" s="124" t="s">
        <v>68</v>
      </c>
      <c r="E52" s="125">
        <f>SUM(E54)</f>
        <v>46000</v>
      </c>
      <c r="F52" s="125">
        <f>SUM(F54)</f>
        <v>46000</v>
      </c>
      <c r="G52" s="125">
        <f>SUM(G54)</f>
        <v>46000</v>
      </c>
      <c r="H52" s="127">
        <f t="shared" si="0"/>
        <v>100</v>
      </c>
    </row>
    <row r="53" spans="1:8" s="146" customFormat="1" ht="12.75" hidden="1">
      <c r="A53" s="123">
        <v>853</v>
      </c>
      <c r="B53" s="123">
        <v>85321</v>
      </c>
      <c r="C53" s="123"/>
      <c r="D53" s="124" t="s">
        <v>57</v>
      </c>
      <c r="E53" s="125"/>
      <c r="F53" s="125"/>
      <c r="G53" s="125"/>
      <c r="H53" s="127" t="e">
        <f t="shared" si="0"/>
        <v>#DIV/0!</v>
      </c>
    </row>
    <row r="54" spans="1:8" s="107" customFormat="1" ht="33" customHeight="1">
      <c r="A54" s="147">
        <v>853</v>
      </c>
      <c r="B54" s="147">
        <v>85321</v>
      </c>
      <c r="C54" s="147">
        <v>2110</v>
      </c>
      <c r="D54" s="148" t="s">
        <v>72</v>
      </c>
      <c r="E54" s="151">
        <v>46000</v>
      </c>
      <c r="F54" s="151">
        <v>46000</v>
      </c>
      <c r="G54" s="151">
        <v>46000</v>
      </c>
      <c r="H54" s="150">
        <f t="shared" si="0"/>
        <v>100</v>
      </c>
    </row>
    <row r="55" spans="1:8" s="146" customFormat="1" ht="15.75" customHeight="1">
      <c r="A55" s="123">
        <v>853</v>
      </c>
      <c r="B55" s="123">
        <v>85334</v>
      </c>
      <c r="C55" s="123"/>
      <c r="D55" s="124" t="s">
        <v>69</v>
      </c>
      <c r="E55" s="125">
        <f>SUM(E56)</f>
        <v>0</v>
      </c>
      <c r="F55" s="125">
        <f>SUM(F56)</f>
        <v>5055</v>
      </c>
      <c r="G55" s="125">
        <f>SUM(G56)</f>
        <v>5055</v>
      </c>
      <c r="H55" s="127">
        <f t="shared" si="0"/>
        <v>100</v>
      </c>
    </row>
    <row r="56" spans="1:8" s="146" customFormat="1" ht="31.5" customHeight="1">
      <c r="A56" s="147">
        <v>853</v>
      </c>
      <c r="B56" s="147">
        <v>85334</v>
      </c>
      <c r="C56" s="147">
        <v>2110</v>
      </c>
      <c r="D56" s="148" t="s">
        <v>72</v>
      </c>
      <c r="E56" s="157">
        <v>0</v>
      </c>
      <c r="F56" s="158">
        <v>5055</v>
      </c>
      <c r="G56" s="157">
        <v>5055</v>
      </c>
      <c r="H56" s="150">
        <f t="shared" si="0"/>
        <v>100</v>
      </c>
    </row>
    <row r="57" spans="1:8" s="159" customFormat="1" ht="12.75">
      <c r="A57" s="115"/>
      <c r="B57" s="115"/>
      <c r="C57" s="115"/>
      <c r="D57" s="112"/>
      <c r="E57" s="113"/>
      <c r="F57" s="114"/>
      <c r="G57" s="113"/>
      <c r="H57" s="114"/>
    </row>
    <row r="58" spans="1:8" s="122" customFormat="1" ht="12.75">
      <c r="A58" s="115"/>
      <c r="B58" s="115"/>
      <c r="C58" s="115"/>
      <c r="D58" s="115"/>
      <c r="E58" s="116"/>
      <c r="F58" s="117"/>
      <c r="G58" s="116"/>
      <c r="H58" s="117"/>
    </row>
    <row r="59" spans="1:8" s="122" customFormat="1" ht="12.75">
      <c r="A59" s="115"/>
      <c r="B59" s="115"/>
      <c r="C59" s="115"/>
      <c r="D59" s="115"/>
      <c r="E59" s="116"/>
      <c r="F59" s="117"/>
      <c r="G59" s="116"/>
      <c r="H59" s="117"/>
    </row>
    <row r="60" spans="1:8" s="122" customFormat="1" ht="12.75">
      <c r="A60" s="115"/>
      <c r="B60" s="115"/>
      <c r="C60" s="115"/>
      <c r="D60" s="115"/>
      <c r="E60" s="116"/>
      <c r="F60" s="117"/>
      <c r="G60" s="116"/>
      <c r="H60" s="117"/>
    </row>
    <row r="61" spans="1:8" s="122" customFormat="1" ht="12.75">
      <c r="A61" s="115"/>
      <c r="B61" s="115"/>
      <c r="C61" s="115"/>
      <c r="D61" s="115"/>
      <c r="E61" s="116"/>
      <c r="F61" s="117"/>
      <c r="G61" s="116"/>
      <c r="H61" s="117"/>
    </row>
    <row r="62" spans="1:8" ht="12.75">
      <c r="A62" s="115"/>
      <c r="B62" s="115"/>
      <c r="C62" s="115"/>
      <c r="D62" s="115"/>
      <c r="E62" s="116"/>
      <c r="F62" s="117"/>
      <c r="G62" s="116"/>
      <c r="H62" s="117"/>
    </row>
    <row r="63" spans="1:8" ht="12.75">
      <c r="A63" s="115"/>
      <c r="B63" s="115"/>
      <c r="C63" s="115"/>
      <c r="D63" s="115"/>
      <c r="E63" s="116"/>
      <c r="F63" s="117"/>
      <c r="G63" s="116"/>
      <c r="H63" s="117"/>
    </row>
    <row r="64" spans="1:8" ht="12.75">
      <c r="A64" s="115"/>
      <c r="B64" s="115"/>
      <c r="C64" s="115"/>
      <c r="D64" s="115"/>
      <c r="E64" s="116"/>
      <c r="F64" s="117"/>
      <c r="G64" s="116"/>
      <c r="H64" s="117"/>
    </row>
    <row r="65" spans="1:8" ht="12.75">
      <c r="A65" s="115"/>
      <c r="B65" s="115"/>
      <c r="C65" s="115"/>
      <c r="D65" s="115"/>
      <c r="E65" s="116"/>
      <c r="F65" s="117"/>
      <c r="G65" s="116"/>
      <c r="H65" s="117"/>
    </row>
    <row r="66" spans="1:8" ht="12.75">
      <c r="A66" s="115"/>
      <c r="B66" s="115"/>
      <c r="C66" s="115"/>
      <c r="D66" s="115"/>
      <c r="E66" s="116"/>
      <c r="F66" s="117"/>
      <c r="G66" s="116"/>
      <c r="H66" s="117"/>
    </row>
    <row r="67" spans="1:8" ht="12.75">
      <c r="A67" s="115"/>
      <c r="B67" s="115"/>
      <c r="C67" s="115"/>
      <c r="D67" s="115"/>
      <c r="E67" s="116"/>
      <c r="F67" s="117"/>
      <c r="G67" s="116"/>
      <c r="H67" s="117"/>
    </row>
    <row r="68" spans="1:8" ht="12.75">
      <c r="A68" s="115"/>
      <c r="B68" s="115"/>
      <c r="C68" s="115"/>
      <c r="D68" s="115"/>
      <c r="E68" s="116"/>
      <c r="F68" s="117"/>
      <c r="G68" s="116"/>
      <c r="H68" s="117"/>
    </row>
    <row r="69" spans="1:8" ht="12.75">
      <c r="A69" s="115"/>
      <c r="B69" s="115"/>
      <c r="C69" s="115"/>
      <c r="D69" s="115"/>
      <c r="E69" s="116"/>
      <c r="F69" s="117"/>
      <c r="G69" s="116"/>
      <c r="H69" s="117"/>
    </row>
    <row r="70" spans="1:8" ht="12.75">
      <c r="A70" s="115"/>
      <c r="B70" s="115"/>
      <c r="C70" s="115"/>
      <c r="D70" s="115"/>
      <c r="E70" s="116"/>
      <c r="F70" s="117"/>
      <c r="G70" s="116"/>
      <c r="H70" s="117"/>
    </row>
    <row r="71" spans="1:8" ht="12.75">
      <c r="A71" s="115"/>
      <c r="B71" s="115"/>
      <c r="C71" s="115"/>
      <c r="D71" s="115"/>
      <c r="E71" s="116"/>
      <c r="F71" s="117"/>
      <c r="G71" s="116"/>
      <c r="H71" s="117"/>
    </row>
    <row r="72" spans="1:8" ht="12.75">
      <c r="A72" s="115"/>
      <c r="B72" s="115"/>
      <c r="C72" s="115"/>
      <c r="D72" s="115"/>
      <c r="E72" s="116"/>
      <c r="F72" s="117"/>
      <c r="G72" s="116"/>
      <c r="H72" s="117"/>
    </row>
    <row r="73" spans="1:8" ht="12.75">
      <c r="A73" s="115"/>
      <c r="B73" s="115"/>
      <c r="C73" s="115"/>
      <c r="D73" s="115"/>
      <c r="E73" s="116"/>
      <c r="F73" s="117"/>
      <c r="G73" s="116"/>
      <c r="H73" s="117"/>
    </row>
    <row r="74" spans="1:8" ht="12.75">
      <c r="A74" s="115"/>
      <c r="B74" s="115"/>
      <c r="C74" s="115"/>
      <c r="D74" s="115"/>
      <c r="E74" s="116"/>
      <c r="F74" s="117"/>
      <c r="G74" s="116"/>
      <c r="H74" s="117"/>
    </row>
    <row r="75" spans="1:8" ht="12.75">
      <c r="A75" s="22"/>
      <c r="B75" s="22"/>
      <c r="C75" s="22"/>
      <c r="D75" s="22"/>
      <c r="E75" s="69"/>
      <c r="F75" s="70"/>
      <c r="G75" s="69"/>
      <c r="H75" s="70"/>
    </row>
    <row r="76" spans="1:8" ht="12.75">
      <c r="A76" s="22"/>
      <c r="B76" s="22"/>
      <c r="C76" s="22"/>
      <c r="D76" s="22"/>
      <c r="E76" s="69"/>
      <c r="F76" s="70"/>
      <c r="G76" s="69"/>
      <c r="H76" s="70"/>
    </row>
    <row r="77" spans="1:8" ht="12.75">
      <c r="A77" s="22"/>
      <c r="B77" s="22"/>
      <c r="C77" s="22"/>
      <c r="D77" s="22"/>
      <c r="E77" s="69"/>
      <c r="F77" s="70"/>
      <c r="G77" s="69"/>
      <c r="H77" s="70"/>
    </row>
    <row r="78" spans="1:8" ht="12.75">
      <c r="A78" s="22"/>
      <c r="B78" s="22"/>
      <c r="C78" s="22"/>
      <c r="D78" s="22"/>
      <c r="E78" s="69"/>
      <c r="F78" s="70"/>
      <c r="G78" s="69"/>
      <c r="H78" s="70"/>
    </row>
    <row r="79" spans="1:8" ht="12.75">
      <c r="A79" s="22"/>
      <c r="B79" s="22"/>
      <c r="C79" s="22"/>
      <c r="D79" s="22"/>
      <c r="E79" s="69"/>
      <c r="F79" s="70"/>
      <c r="G79" s="69"/>
      <c r="H79" s="70"/>
    </row>
    <row r="80" spans="1:8" ht="12.75">
      <c r="A80" s="22"/>
      <c r="B80" s="22"/>
      <c r="C80" s="22"/>
      <c r="D80" s="22"/>
      <c r="E80" s="69"/>
      <c r="F80" s="70"/>
      <c r="G80" s="69"/>
      <c r="H80" s="70"/>
    </row>
    <row r="81" spans="1:8" ht="12.75">
      <c r="A81" s="22"/>
      <c r="B81" s="22"/>
      <c r="C81" s="22"/>
      <c r="D81" s="22"/>
      <c r="E81" s="69"/>
      <c r="F81" s="70"/>
      <c r="G81" s="69"/>
      <c r="H81" s="70"/>
    </row>
    <row r="82" spans="1:8" ht="12.75">
      <c r="A82" s="22"/>
      <c r="B82" s="22"/>
      <c r="C82" s="22"/>
      <c r="D82" s="22"/>
      <c r="E82" s="69"/>
      <c r="F82" s="70"/>
      <c r="G82" s="69"/>
      <c r="H82" s="70"/>
    </row>
    <row r="83" spans="1:8" ht="12.75">
      <c r="A83" s="22"/>
      <c r="B83" s="22"/>
      <c r="C83" s="22"/>
      <c r="D83" s="22"/>
      <c r="E83" s="69"/>
      <c r="F83" s="70"/>
      <c r="G83" s="69"/>
      <c r="H83" s="70"/>
    </row>
    <row r="84" spans="1:8" ht="12.75">
      <c r="A84" s="22"/>
      <c r="B84" s="22"/>
      <c r="C84" s="22"/>
      <c r="D84" s="22"/>
      <c r="E84" s="69"/>
      <c r="F84" s="70"/>
      <c r="G84" s="69"/>
      <c r="H84" s="70"/>
    </row>
    <row r="85" spans="1:8" ht="12.75">
      <c r="A85" s="22"/>
      <c r="B85" s="22"/>
      <c r="C85" s="22"/>
      <c r="D85" s="22"/>
      <c r="E85" s="69"/>
      <c r="F85" s="70"/>
      <c r="G85" s="69"/>
      <c r="H85" s="70"/>
    </row>
    <row r="86" spans="1:8" ht="12.75">
      <c r="A86" s="22"/>
      <c r="B86" s="22"/>
      <c r="C86" s="22"/>
      <c r="D86" s="22"/>
      <c r="E86" s="69"/>
      <c r="F86" s="70"/>
      <c r="G86" s="69"/>
      <c r="H86" s="70"/>
    </row>
    <row r="87" spans="1:8" ht="12.75">
      <c r="A87" s="22"/>
      <c r="B87" s="22"/>
      <c r="C87" s="22"/>
      <c r="D87" s="22"/>
      <c r="E87" s="69"/>
      <c r="F87" s="70"/>
      <c r="G87" s="69"/>
      <c r="H87" s="70"/>
    </row>
    <row r="88" spans="1:8" ht="12.75">
      <c r="A88" s="22"/>
      <c r="B88" s="22"/>
      <c r="C88" s="22"/>
      <c r="D88" s="22"/>
      <c r="E88" s="69"/>
      <c r="F88" s="70"/>
      <c r="G88" s="69"/>
      <c r="H88" s="70"/>
    </row>
    <row r="89" spans="1:8" ht="12.75">
      <c r="A89" s="22"/>
      <c r="B89" s="22"/>
      <c r="C89" s="22"/>
      <c r="D89" s="22"/>
      <c r="E89" s="69"/>
      <c r="F89" s="70"/>
      <c r="G89" s="69"/>
      <c r="H89" s="70"/>
    </row>
    <row r="90" spans="1:8" ht="12.75">
      <c r="A90" s="22"/>
      <c r="B90" s="22"/>
      <c r="C90" s="22"/>
      <c r="D90" s="22"/>
      <c r="E90" s="69"/>
      <c r="F90" s="70"/>
      <c r="G90" s="69"/>
      <c r="H90" s="70"/>
    </row>
    <row r="91" spans="1:8" ht="12.75">
      <c r="A91" s="22"/>
      <c r="B91" s="22"/>
      <c r="C91" s="22"/>
      <c r="D91" s="22"/>
      <c r="E91" s="69"/>
      <c r="F91" s="70"/>
      <c r="G91" s="69"/>
      <c r="H91" s="70"/>
    </row>
    <row r="92" spans="1:8" ht="12.75">
      <c r="A92" s="22"/>
      <c r="B92" s="22"/>
      <c r="C92" s="22"/>
      <c r="D92" s="22"/>
      <c r="E92" s="69"/>
      <c r="F92" s="70"/>
      <c r="G92" s="69"/>
      <c r="H92" s="70"/>
    </row>
    <row r="93" spans="1:8" ht="12.75">
      <c r="A93" s="22"/>
      <c r="B93" s="22"/>
      <c r="C93" s="22"/>
      <c r="D93" s="22"/>
      <c r="E93" s="69"/>
      <c r="F93" s="70"/>
      <c r="G93" s="69"/>
      <c r="H93" s="70"/>
    </row>
    <row r="94" spans="1:8" ht="12.75">
      <c r="A94" s="22"/>
      <c r="B94" s="22"/>
      <c r="C94" s="22"/>
      <c r="D94" s="22"/>
      <c r="E94" s="69"/>
      <c r="F94" s="70"/>
      <c r="G94" s="69"/>
      <c r="H94" s="70"/>
    </row>
    <row r="95" spans="1:8" ht="12.75">
      <c r="A95" s="22"/>
      <c r="B95" s="22"/>
      <c r="C95" s="22"/>
      <c r="D95" s="22"/>
      <c r="E95" s="69"/>
      <c r="F95" s="70"/>
      <c r="G95" s="69"/>
      <c r="H95" s="70"/>
    </row>
    <row r="96" spans="1:8" ht="12.75">
      <c r="A96" s="22"/>
      <c r="B96" s="22"/>
      <c r="C96" s="22"/>
      <c r="D96" s="22"/>
      <c r="E96" s="69"/>
      <c r="F96" s="70"/>
      <c r="G96" s="69"/>
      <c r="H96" s="70"/>
    </row>
    <row r="97" spans="1:8" ht="12.75">
      <c r="A97" s="22"/>
      <c r="B97" s="22"/>
      <c r="C97" s="22"/>
      <c r="D97" s="22"/>
      <c r="E97" s="69"/>
      <c r="F97" s="70"/>
      <c r="G97" s="69"/>
      <c r="H97" s="70"/>
    </row>
    <row r="98" spans="1:8" ht="12.75">
      <c r="A98" s="22"/>
      <c r="B98" s="22"/>
      <c r="C98" s="22"/>
      <c r="D98" s="22"/>
      <c r="E98" s="69"/>
      <c r="F98" s="70"/>
      <c r="G98" s="69"/>
      <c r="H98" s="70"/>
    </row>
    <row r="99" spans="1:8" ht="12.75">
      <c r="A99" s="22"/>
      <c r="B99" s="22"/>
      <c r="C99" s="22"/>
      <c r="D99" s="22"/>
      <c r="E99" s="69"/>
      <c r="F99" s="70"/>
      <c r="G99" s="69"/>
      <c r="H99" s="70"/>
    </row>
    <row r="100" spans="1:8" ht="12.75">
      <c r="A100" s="22"/>
      <c r="B100" s="22"/>
      <c r="C100" s="22"/>
      <c r="D100" s="22"/>
      <c r="E100" s="69"/>
      <c r="F100" s="70"/>
      <c r="G100" s="69"/>
      <c r="H100" s="70"/>
    </row>
    <row r="101" spans="1:8" ht="12.75">
      <c r="A101" s="22"/>
      <c r="B101" s="22"/>
      <c r="C101" s="22"/>
      <c r="D101" s="22"/>
      <c r="E101" s="69"/>
      <c r="F101" s="70"/>
      <c r="G101" s="69"/>
      <c r="H101" s="70"/>
    </row>
    <row r="102" spans="1:8" ht="12.75">
      <c r="A102" s="22"/>
      <c r="B102" s="22"/>
      <c r="C102" s="22"/>
      <c r="D102" s="22"/>
      <c r="E102" s="69"/>
      <c r="F102" s="70"/>
      <c r="G102" s="69"/>
      <c r="H102" s="70"/>
    </row>
    <row r="103" spans="1:8" ht="12.75">
      <c r="A103" s="22"/>
      <c r="B103" s="22"/>
      <c r="C103" s="22"/>
      <c r="D103" s="22"/>
      <c r="E103" s="69"/>
      <c r="F103" s="70"/>
      <c r="G103" s="69"/>
      <c r="H103" s="70"/>
    </row>
    <row r="104" spans="1:8" ht="12.75">
      <c r="A104" s="22"/>
      <c r="B104" s="22"/>
      <c r="C104" s="22"/>
      <c r="D104" s="22"/>
      <c r="E104" s="69"/>
      <c r="F104" s="70"/>
      <c r="G104" s="69"/>
      <c r="H104" s="70"/>
    </row>
    <row r="105" spans="1:8" ht="12.75">
      <c r="A105" s="22"/>
      <c r="B105" s="22"/>
      <c r="C105" s="22"/>
      <c r="D105" s="22"/>
      <c r="E105" s="69"/>
      <c r="F105" s="70"/>
      <c r="G105" s="69"/>
      <c r="H105" s="70"/>
    </row>
    <row r="106" spans="1:8" ht="12.75">
      <c r="A106" s="22"/>
      <c r="B106" s="22"/>
      <c r="C106" s="22"/>
      <c r="D106" s="22"/>
      <c r="E106" s="69"/>
      <c r="F106" s="70"/>
      <c r="G106" s="69"/>
      <c r="H106" s="70"/>
    </row>
    <row r="107" spans="1:8" ht="12.75">
      <c r="A107" s="22"/>
      <c r="B107" s="22"/>
      <c r="C107" s="22"/>
      <c r="D107" s="22"/>
      <c r="E107" s="69"/>
      <c r="F107" s="70"/>
      <c r="G107" s="69"/>
      <c r="H107" s="70"/>
    </row>
    <row r="108" spans="1:8" ht="12.75">
      <c r="A108" s="22"/>
      <c r="B108" s="22"/>
      <c r="C108" s="22"/>
      <c r="D108" s="22"/>
      <c r="E108" s="69"/>
      <c r="F108" s="70"/>
      <c r="G108" s="69"/>
      <c r="H108" s="70"/>
    </row>
    <row r="109" spans="1:8" ht="12.75">
      <c r="A109" s="22"/>
      <c r="B109" s="22"/>
      <c r="C109" s="22"/>
      <c r="D109" s="22"/>
      <c r="E109" s="69"/>
      <c r="F109" s="70"/>
      <c r="G109" s="69"/>
      <c r="H109" s="70"/>
    </row>
    <row r="110" spans="1:8" ht="12.75">
      <c r="A110" s="22"/>
      <c r="B110" s="22"/>
      <c r="C110" s="22"/>
      <c r="D110" s="22"/>
      <c r="E110" s="69"/>
      <c r="F110" s="70"/>
      <c r="G110" s="69"/>
      <c r="H110" s="70"/>
    </row>
    <row r="111" spans="1:8" ht="12.75">
      <c r="A111" s="22"/>
      <c r="B111" s="22"/>
      <c r="C111" s="22"/>
      <c r="D111" s="22"/>
      <c r="E111" s="69"/>
      <c r="F111" s="70"/>
      <c r="G111" s="69"/>
      <c r="H111" s="70"/>
    </row>
    <row r="112" spans="1:8" ht="12.75">
      <c r="A112" s="22"/>
      <c r="B112" s="22"/>
      <c r="C112" s="22"/>
      <c r="D112" s="22"/>
      <c r="E112" s="69"/>
      <c r="F112" s="70"/>
      <c r="G112" s="69"/>
      <c r="H112" s="70"/>
    </row>
    <row r="113" spans="1:8" ht="12.75">
      <c r="A113" s="22"/>
      <c r="B113" s="22"/>
      <c r="C113" s="22"/>
      <c r="D113" s="22"/>
      <c r="E113" s="69"/>
      <c r="F113" s="70"/>
      <c r="G113" s="69"/>
      <c r="H113" s="70"/>
    </row>
    <row r="114" spans="1:8" ht="12.75">
      <c r="A114" s="22"/>
      <c r="B114" s="22"/>
      <c r="C114" s="22"/>
      <c r="D114" s="22"/>
      <c r="E114" s="69"/>
      <c r="F114" s="70"/>
      <c r="G114" s="69"/>
      <c r="H114" s="70"/>
    </row>
    <row r="115" spans="1:8" ht="12.75">
      <c r="A115" s="22"/>
      <c r="B115" s="22"/>
      <c r="C115" s="22"/>
      <c r="D115" s="22"/>
      <c r="E115" s="69"/>
      <c r="F115" s="70"/>
      <c r="G115" s="69"/>
      <c r="H115" s="70"/>
    </row>
    <row r="116" spans="1:8" ht="12.75">
      <c r="A116" s="22"/>
      <c r="B116" s="22"/>
      <c r="C116" s="22"/>
      <c r="D116" s="22"/>
      <c r="E116" s="69"/>
      <c r="F116" s="70"/>
      <c r="G116" s="69"/>
      <c r="H116" s="70"/>
    </row>
    <row r="117" spans="1:8" ht="12.75">
      <c r="A117" s="22"/>
      <c r="B117" s="22"/>
      <c r="C117" s="22"/>
      <c r="D117" s="22"/>
      <c r="E117" s="69"/>
      <c r="F117" s="70"/>
      <c r="G117" s="69"/>
      <c r="H117" s="70"/>
    </row>
    <row r="118" spans="1:8" ht="12.75">
      <c r="A118" s="22"/>
      <c r="B118" s="22"/>
      <c r="C118" s="22"/>
      <c r="D118" s="22"/>
      <c r="E118" s="69"/>
      <c r="F118" s="70"/>
      <c r="G118" s="69"/>
      <c r="H118" s="70"/>
    </row>
    <row r="119" spans="1:8" ht="12.75">
      <c r="A119" s="22"/>
      <c r="B119" s="22"/>
      <c r="C119" s="22"/>
      <c r="D119" s="22"/>
      <c r="E119" s="69"/>
      <c r="F119" s="70"/>
      <c r="G119" s="69"/>
      <c r="H119" s="70"/>
    </row>
    <row r="120" spans="1:8" ht="12.75">
      <c r="A120" s="22"/>
      <c r="B120" s="22"/>
      <c r="C120" s="22"/>
      <c r="D120" s="22"/>
      <c r="E120" s="69"/>
      <c r="F120" s="70"/>
      <c r="G120" s="69"/>
      <c r="H120" s="70"/>
    </row>
    <row r="121" spans="1:8" ht="12.75">
      <c r="A121" s="22"/>
      <c r="B121" s="22"/>
      <c r="C121" s="22"/>
      <c r="D121" s="22"/>
      <c r="E121" s="69"/>
      <c r="F121" s="70"/>
      <c r="G121" s="69"/>
      <c r="H121" s="70"/>
    </row>
    <row r="122" spans="1:8" ht="12.75">
      <c r="A122" s="22"/>
      <c r="B122" s="22"/>
      <c r="C122" s="22"/>
      <c r="D122" s="22"/>
      <c r="E122" s="69"/>
      <c r="F122" s="70"/>
      <c r="G122" s="69"/>
      <c r="H122" s="70"/>
    </row>
    <row r="123" spans="1:8" ht="12.75">
      <c r="A123" s="22"/>
      <c r="B123" s="22"/>
      <c r="C123" s="22"/>
      <c r="D123" s="22"/>
      <c r="E123" s="69"/>
      <c r="F123" s="70"/>
      <c r="G123" s="69"/>
      <c r="H123" s="70"/>
    </row>
    <row r="124" spans="1:8" ht="12.75">
      <c r="A124" s="22"/>
      <c r="B124" s="22"/>
      <c r="C124" s="22"/>
      <c r="D124" s="22"/>
      <c r="E124" s="69"/>
      <c r="F124" s="70"/>
      <c r="G124" s="69"/>
      <c r="H124" s="70"/>
    </row>
    <row r="125" spans="1:8" ht="12.75">
      <c r="A125" s="22"/>
      <c r="B125" s="22"/>
      <c r="C125" s="22"/>
      <c r="D125" s="22"/>
      <c r="E125" s="69"/>
      <c r="F125" s="70"/>
      <c r="G125" s="69"/>
      <c r="H125" s="70"/>
    </row>
    <row r="126" spans="1:8" ht="12.75">
      <c r="A126" s="22"/>
      <c r="B126" s="22"/>
      <c r="C126" s="22"/>
      <c r="D126" s="22"/>
      <c r="E126" s="69"/>
      <c r="F126" s="70"/>
      <c r="G126" s="69"/>
      <c r="H126" s="70"/>
    </row>
    <row r="127" spans="1:8" ht="12.75">
      <c r="A127" s="22"/>
      <c r="B127" s="22"/>
      <c r="C127" s="22"/>
      <c r="D127" s="22"/>
      <c r="E127" s="69"/>
      <c r="F127" s="70"/>
      <c r="G127" s="69"/>
      <c r="H127" s="70"/>
    </row>
    <row r="128" spans="1:8" ht="12.75">
      <c r="A128" s="22"/>
      <c r="B128" s="22"/>
      <c r="C128" s="22"/>
      <c r="D128" s="22"/>
      <c r="E128" s="69"/>
      <c r="F128" s="70"/>
      <c r="G128" s="69"/>
      <c r="H128" s="70"/>
    </row>
    <row r="129" spans="1:8" ht="12.75">
      <c r="A129" s="22"/>
      <c r="B129" s="22"/>
      <c r="C129" s="22"/>
      <c r="D129" s="22"/>
      <c r="E129" s="69"/>
      <c r="F129" s="70"/>
      <c r="G129" s="69"/>
      <c r="H129" s="70"/>
    </row>
    <row r="130" spans="1:8" ht="12.75">
      <c r="A130" s="22"/>
      <c r="B130" s="22"/>
      <c r="C130" s="22"/>
      <c r="D130" s="22"/>
      <c r="E130" s="69"/>
      <c r="F130" s="70"/>
      <c r="G130" s="69"/>
      <c r="H130" s="70"/>
    </row>
    <row r="131" spans="1:8" ht="12.75">
      <c r="A131" s="22"/>
      <c r="B131" s="22"/>
      <c r="C131" s="22"/>
      <c r="D131" s="22"/>
      <c r="E131" s="69"/>
      <c r="F131" s="70"/>
      <c r="G131" s="69"/>
      <c r="H131" s="70"/>
    </row>
    <row r="132" spans="1:8" ht="12.75">
      <c r="A132" s="22"/>
      <c r="B132" s="22"/>
      <c r="C132" s="22"/>
      <c r="D132" s="22"/>
      <c r="E132" s="69"/>
      <c r="F132" s="70"/>
      <c r="G132" s="69"/>
      <c r="H132" s="70"/>
    </row>
    <row r="133" spans="1:8" ht="12.75">
      <c r="A133" s="22"/>
      <c r="B133" s="22"/>
      <c r="C133" s="22"/>
      <c r="D133" s="22"/>
      <c r="E133" s="69"/>
      <c r="F133" s="70"/>
      <c r="G133" s="69"/>
      <c r="H133" s="70"/>
    </row>
    <row r="134" spans="1:8" ht="12.75">
      <c r="A134" s="22"/>
      <c r="B134" s="22"/>
      <c r="C134" s="22"/>
      <c r="D134" s="22"/>
      <c r="E134" s="69"/>
      <c r="F134" s="70"/>
      <c r="G134" s="69"/>
      <c r="H134" s="70"/>
    </row>
    <row r="135" spans="1:8" ht="12.75">
      <c r="A135" s="22"/>
      <c r="B135" s="22"/>
      <c r="C135" s="22"/>
      <c r="D135" s="22"/>
      <c r="E135" s="69"/>
      <c r="F135" s="70"/>
      <c r="G135" s="69"/>
      <c r="H135" s="70"/>
    </row>
    <row r="136" spans="1:8" ht="12.75">
      <c r="A136" s="22"/>
      <c r="B136" s="22"/>
      <c r="C136" s="22"/>
      <c r="D136" s="22"/>
      <c r="E136" s="69"/>
      <c r="F136" s="70"/>
      <c r="G136" s="69"/>
      <c r="H136" s="70"/>
    </row>
    <row r="137" spans="1:8" ht="12.75">
      <c r="A137" s="22"/>
      <c r="B137" s="22"/>
      <c r="C137" s="22"/>
      <c r="D137" s="22"/>
      <c r="E137" s="69"/>
      <c r="F137" s="70"/>
      <c r="G137" s="69"/>
      <c r="H137" s="70"/>
    </row>
    <row r="138" spans="1:8" ht="12.75">
      <c r="A138" s="22"/>
      <c r="B138" s="22"/>
      <c r="C138" s="22"/>
      <c r="D138" s="22"/>
      <c r="E138" s="69"/>
      <c r="F138" s="70"/>
      <c r="G138" s="69"/>
      <c r="H138" s="70"/>
    </row>
    <row r="139" spans="1:8" ht="12.75">
      <c r="A139" s="22"/>
      <c r="B139" s="22"/>
      <c r="C139" s="22"/>
      <c r="D139" s="22"/>
      <c r="E139" s="69"/>
      <c r="F139" s="70"/>
      <c r="G139" s="69"/>
      <c r="H139" s="70"/>
    </row>
    <row r="140" spans="1:8" ht="12.75">
      <c r="A140" s="22"/>
      <c r="B140" s="22"/>
      <c r="C140" s="22"/>
      <c r="D140" s="22"/>
      <c r="E140" s="69"/>
      <c r="F140" s="70"/>
      <c r="G140" s="69"/>
      <c r="H140" s="70"/>
    </row>
    <row r="141" spans="1:8" ht="12.75">
      <c r="A141" s="22"/>
      <c r="B141" s="22"/>
      <c r="C141" s="22"/>
      <c r="D141" s="22"/>
      <c r="E141" s="69"/>
      <c r="F141" s="70"/>
      <c r="G141" s="69"/>
      <c r="H141" s="70"/>
    </row>
    <row r="142" spans="1:8" ht="12.75">
      <c r="A142" s="22"/>
      <c r="B142" s="22"/>
      <c r="C142" s="22"/>
      <c r="D142" s="22"/>
      <c r="E142" s="69"/>
      <c r="F142" s="70"/>
      <c r="G142" s="69"/>
      <c r="H142" s="70"/>
    </row>
    <row r="143" spans="1:8" ht="12.75">
      <c r="A143" s="22"/>
      <c r="B143" s="22"/>
      <c r="C143" s="22"/>
      <c r="D143" s="22"/>
      <c r="E143" s="69"/>
      <c r="F143" s="70"/>
      <c r="G143" s="69"/>
      <c r="H143" s="70"/>
    </row>
    <row r="144" spans="1:8" ht="12.75">
      <c r="A144" s="22"/>
      <c r="B144" s="22"/>
      <c r="C144" s="22"/>
      <c r="D144" s="22"/>
      <c r="E144" s="69"/>
      <c r="F144" s="70"/>
      <c r="G144" s="69"/>
      <c r="H144" s="70"/>
    </row>
    <row r="145" spans="1:8" ht="12.75">
      <c r="A145" s="22"/>
      <c r="B145" s="22"/>
      <c r="C145" s="22"/>
      <c r="D145" s="22"/>
      <c r="E145" s="69"/>
      <c r="F145" s="70"/>
      <c r="G145" s="69"/>
      <c r="H145" s="70"/>
    </row>
    <row r="146" spans="1:8" ht="12.75">
      <c r="A146" s="22"/>
      <c r="B146" s="22"/>
      <c r="C146" s="22"/>
      <c r="D146" s="22"/>
      <c r="E146" s="69"/>
      <c r="F146" s="70"/>
      <c r="G146" s="69"/>
      <c r="H146" s="70"/>
    </row>
    <row r="147" spans="1:8" ht="12.75">
      <c r="A147" s="22"/>
      <c r="B147" s="22"/>
      <c r="C147" s="22"/>
      <c r="D147" s="22"/>
      <c r="E147" s="69"/>
      <c r="F147" s="70"/>
      <c r="G147" s="69"/>
      <c r="H147" s="70"/>
    </row>
    <row r="148" spans="1:8" ht="12.75">
      <c r="A148" s="22"/>
      <c r="B148" s="22"/>
      <c r="C148" s="22"/>
      <c r="D148" s="22"/>
      <c r="E148" s="69"/>
      <c r="F148" s="70"/>
      <c r="G148" s="69"/>
      <c r="H148" s="70"/>
    </row>
    <row r="149" spans="1:8" ht="12.75">
      <c r="A149" s="22"/>
      <c r="B149" s="22"/>
      <c r="C149" s="22"/>
      <c r="D149" s="22"/>
      <c r="E149" s="69"/>
      <c r="F149" s="70"/>
      <c r="G149" s="69"/>
      <c r="H149" s="70"/>
    </row>
    <row r="150" spans="1:8" ht="12.75">
      <c r="A150" s="22"/>
      <c r="B150" s="22"/>
      <c r="C150" s="22"/>
      <c r="D150" s="22"/>
      <c r="E150" s="69"/>
      <c r="F150" s="70"/>
      <c r="G150" s="69"/>
      <c r="H150" s="70"/>
    </row>
    <row r="151" spans="1:8" ht="12.75">
      <c r="A151" s="22"/>
      <c r="B151" s="22"/>
      <c r="C151" s="22"/>
      <c r="D151" s="22"/>
      <c r="E151" s="69"/>
      <c r="F151" s="70"/>
      <c r="G151" s="69"/>
      <c r="H151" s="70"/>
    </row>
    <row r="152" spans="1:8" ht="12.75">
      <c r="A152" s="22"/>
      <c r="B152" s="22"/>
      <c r="C152" s="22"/>
      <c r="D152" s="22"/>
      <c r="E152" s="69"/>
      <c r="F152" s="70"/>
      <c r="G152" s="69"/>
      <c r="H152" s="70"/>
    </row>
    <row r="153" spans="1:8" ht="12.75">
      <c r="A153" s="22"/>
      <c r="B153" s="22"/>
      <c r="C153" s="22"/>
      <c r="D153" s="22"/>
      <c r="E153" s="69"/>
      <c r="F153" s="70"/>
      <c r="G153" s="69"/>
      <c r="H153" s="70"/>
    </row>
    <row r="154" spans="1:8" ht="12.75">
      <c r="A154" s="22"/>
      <c r="B154" s="22"/>
      <c r="C154" s="22"/>
      <c r="D154" s="22"/>
      <c r="E154" s="69"/>
      <c r="F154" s="70"/>
      <c r="G154" s="69"/>
      <c r="H154" s="70"/>
    </row>
    <row r="155" spans="1:8" ht="12.75">
      <c r="A155" s="22"/>
      <c r="B155" s="22"/>
      <c r="C155" s="22"/>
      <c r="D155" s="22"/>
      <c r="E155" s="69"/>
      <c r="F155" s="70"/>
      <c r="G155" s="69"/>
      <c r="H155" s="70"/>
    </row>
    <row r="156" spans="1:8" ht="12.75">
      <c r="A156" s="22"/>
      <c r="B156" s="22"/>
      <c r="C156" s="22"/>
      <c r="D156" s="22"/>
      <c r="E156" s="69"/>
      <c r="F156" s="70"/>
      <c r="G156" s="69"/>
      <c r="H156" s="70"/>
    </row>
    <row r="157" spans="1:8" ht="12.75">
      <c r="A157" s="22"/>
      <c r="B157" s="22"/>
      <c r="C157" s="22"/>
      <c r="D157" s="22"/>
      <c r="E157" s="69"/>
      <c r="F157" s="70"/>
      <c r="G157" s="69"/>
      <c r="H157" s="70"/>
    </row>
    <row r="158" spans="1:8" ht="12.75">
      <c r="A158" s="22"/>
      <c r="B158" s="22"/>
      <c r="C158" s="22"/>
      <c r="D158" s="22"/>
      <c r="E158" s="69"/>
      <c r="F158" s="70"/>
      <c r="G158" s="69"/>
      <c r="H158" s="70"/>
    </row>
    <row r="159" spans="1:8" ht="12.75">
      <c r="A159" s="22"/>
      <c r="B159" s="22"/>
      <c r="C159" s="22"/>
      <c r="D159" s="22"/>
      <c r="E159" s="69"/>
      <c r="F159" s="70"/>
      <c r="G159" s="69"/>
      <c r="H159" s="70"/>
    </row>
    <row r="160" spans="1:8" ht="12.75">
      <c r="A160" s="22"/>
      <c r="B160" s="22"/>
      <c r="C160" s="22"/>
      <c r="D160" s="22"/>
      <c r="E160" s="69"/>
      <c r="F160" s="70"/>
      <c r="G160" s="69"/>
      <c r="H160" s="70"/>
    </row>
    <row r="161" spans="1:8" ht="12.75">
      <c r="A161" s="22"/>
      <c r="B161" s="22"/>
      <c r="C161" s="22"/>
      <c r="D161" s="22"/>
      <c r="E161" s="69"/>
      <c r="F161" s="70"/>
      <c r="G161" s="69"/>
      <c r="H161" s="70"/>
    </row>
    <row r="162" spans="1:8" ht="12.75">
      <c r="A162" s="22"/>
      <c r="B162" s="22"/>
      <c r="C162" s="22"/>
      <c r="D162" s="22"/>
      <c r="E162" s="69"/>
      <c r="F162" s="70"/>
      <c r="G162" s="69"/>
      <c r="H162" s="70"/>
    </row>
    <row r="163" spans="1:8" ht="12.75">
      <c r="A163" s="22"/>
      <c r="B163" s="22"/>
      <c r="C163" s="22"/>
      <c r="D163" s="22"/>
      <c r="E163" s="69"/>
      <c r="F163" s="70"/>
      <c r="G163" s="69"/>
      <c r="H163" s="70"/>
    </row>
    <row r="164" spans="1:8" ht="12.75">
      <c r="A164" s="22"/>
      <c r="B164" s="22"/>
      <c r="C164" s="22"/>
      <c r="D164" s="22"/>
      <c r="E164" s="69"/>
      <c r="F164" s="70"/>
      <c r="G164" s="69"/>
      <c r="H164" s="70"/>
    </row>
    <row r="165" spans="1:8" ht="12.75">
      <c r="A165" s="22"/>
      <c r="B165" s="22"/>
      <c r="C165" s="22"/>
      <c r="D165" s="22"/>
      <c r="E165" s="69"/>
      <c r="F165" s="70"/>
      <c r="G165" s="69"/>
      <c r="H165" s="70"/>
    </row>
    <row r="166" spans="1:8" ht="12.75">
      <c r="A166" s="22"/>
      <c r="B166" s="22"/>
      <c r="C166" s="22"/>
      <c r="D166" s="22"/>
      <c r="E166" s="69"/>
      <c r="F166" s="70"/>
      <c r="G166" s="69"/>
      <c r="H166" s="70"/>
    </row>
    <row r="167" spans="1:8" ht="12.75">
      <c r="A167" s="22"/>
      <c r="B167" s="22"/>
      <c r="C167" s="22"/>
      <c r="D167" s="22"/>
      <c r="E167" s="69"/>
      <c r="F167" s="70"/>
      <c r="G167" s="69"/>
      <c r="H167" s="70"/>
    </row>
    <row r="168" spans="1:8" ht="12.75">
      <c r="A168" s="22"/>
      <c r="B168" s="22"/>
      <c r="C168" s="22"/>
      <c r="D168" s="22"/>
      <c r="E168" s="69"/>
      <c r="F168" s="70"/>
      <c r="G168" s="69"/>
      <c r="H168" s="70"/>
    </row>
    <row r="169" spans="1:8" ht="12.75">
      <c r="A169" s="22"/>
      <c r="B169" s="22"/>
      <c r="C169" s="22"/>
      <c r="D169" s="22"/>
      <c r="E169" s="69"/>
      <c r="F169" s="70"/>
      <c r="G169" s="69"/>
      <c r="H169" s="70"/>
    </row>
    <row r="170" spans="1:8" ht="12.75">
      <c r="A170" s="22"/>
      <c r="B170" s="22"/>
      <c r="C170" s="22"/>
      <c r="D170" s="22"/>
      <c r="E170" s="69"/>
      <c r="F170" s="70"/>
      <c r="G170" s="69"/>
      <c r="H170" s="70"/>
    </row>
    <row r="171" spans="1:8" ht="12.75">
      <c r="A171" s="22"/>
      <c r="B171" s="22"/>
      <c r="C171" s="22"/>
      <c r="D171" s="22"/>
      <c r="E171" s="69"/>
      <c r="F171" s="70"/>
      <c r="G171" s="69"/>
      <c r="H171" s="70"/>
    </row>
    <row r="172" spans="1:8" ht="12.75">
      <c r="A172" s="22"/>
      <c r="B172" s="22"/>
      <c r="C172" s="22"/>
      <c r="D172" s="22"/>
      <c r="E172" s="69"/>
      <c r="F172" s="70"/>
      <c r="G172" s="69"/>
      <c r="H172" s="70"/>
    </row>
    <row r="173" spans="1:8" ht="12.75">
      <c r="A173" s="22"/>
      <c r="B173" s="22"/>
      <c r="C173" s="22"/>
      <c r="D173" s="22"/>
      <c r="E173" s="69"/>
      <c r="F173" s="70"/>
      <c r="G173" s="69"/>
      <c r="H173" s="70"/>
    </row>
    <row r="174" spans="1:8" ht="12.75">
      <c r="A174" s="22"/>
      <c r="B174" s="22"/>
      <c r="C174" s="22"/>
      <c r="D174" s="22"/>
      <c r="E174" s="69"/>
      <c r="F174" s="70"/>
      <c r="G174" s="69"/>
      <c r="H174" s="70"/>
    </row>
    <row r="175" spans="1:8" ht="12.75">
      <c r="A175" s="22"/>
      <c r="B175" s="22"/>
      <c r="C175" s="22"/>
      <c r="D175" s="22"/>
      <c r="E175" s="69"/>
      <c r="F175" s="70"/>
      <c r="G175" s="69"/>
      <c r="H175" s="70"/>
    </row>
    <row r="176" spans="1:8" ht="12.75">
      <c r="A176" s="22"/>
      <c r="B176" s="22"/>
      <c r="C176" s="22"/>
      <c r="D176" s="22"/>
      <c r="E176" s="69"/>
      <c r="F176" s="70"/>
      <c r="G176" s="69"/>
      <c r="H176" s="70"/>
    </row>
    <row r="177" spans="1:8" ht="12.75">
      <c r="A177" s="22"/>
      <c r="B177" s="22"/>
      <c r="C177" s="22"/>
      <c r="D177" s="22"/>
      <c r="E177" s="69"/>
      <c r="F177" s="70"/>
      <c r="G177" s="69"/>
      <c r="H177" s="70"/>
    </row>
    <row r="178" spans="1:8" ht="12.75">
      <c r="A178" s="22"/>
      <c r="B178" s="22"/>
      <c r="C178" s="22"/>
      <c r="D178" s="22"/>
      <c r="E178" s="69"/>
      <c r="F178" s="70"/>
      <c r="G178" s="69"/>
      <c r="H178" s="70"/>
    </row>
    <row r="179" spans="1:8" ht="12.75">
      <c r="A179" s="22"/>
      <c r="B179" s="22"/>
      <c r="C179" s="22"/>
      <c r="D179" s="22"/>
      <c r="E179" s="69"/>
      <c r="F179" s="70"/>
      <c r="G179" s="69"/>
      <c r="H179" s="70"/>
    </row>
    <row r="180" spans="1:8" ht="12.75">
      <c r="A180" s="22"/>
      <c r="B180" s="22"/>
      <c r="C180" s="22"/>
      <c r="D180" s="22"/>
      <c r="E180" s="69"/>
      <c r="F180" s="70"/>
      <c r="G180" s="69"/>
      <c r="H180" s="70"/>
    </row>
    <row r="181" spans="1:8" ht="12.75">
      <c r="A181" s="22"/>
      <c r="B181" s="22"/>
      <c r="C181" s="22"/>
      <c r="D181" s="22"/>
      <c r="E181" s="69"/>
      <c r="F181" s="70"/>
      <c r="G181" s="69"/>
      <c r="H181" s="70"/>
    </row>
    <row r="182" spans="1:8" ht="12.75">
      <c r="A182" s="22"/>
      <c r="B182" s="22"/>
      <c r="C182" s="22"/>
      <c r="D182" s="22"/>
      <c r="E182" s="69"/>
      <c r="F182" s="70"/>
      <c r="G182" s="69"/>
      <c r="H182" s="70"/>
    </row>
    <row r="183" spans="1:8" ht="12.75">
      <c r="A183" s="22"/>
      <c r="B183" s="22"/>
      <c r="C183" s="22"/>
      <c r="D183" s="22"/>
      <c r="E183" s="69"/>
      <c r="F183" s="70"/>
      <c r="G183" s="69"/>
      <c r="H183" s="70"/>
    </row>
    <row r="184" spans="1:8" ht="12.75">
      <c r="A184" s="22"/>
      <c r="B184" s="22"/>
      <c r="C184" s="22"/>
      <c r="D184" s="22"/>
      <c r="E184" s="69"/>
      <c r="F184" s="70"/>
      <c r="G184" s="69"/>
      <c r="H184" s="70"/>
    </row>
  </sheetData>
  <sheetProtection selectLockedCells="1" selectUnlockedCells="1"/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  <mergeCell ref="A9:H9"/>
    <mergeCell ref="A23:H23"/>
    <mergeCell ref="A31:H31"/>
    <mergeCell ref="A38:H38"/>
    <mergeCell ref="A43:H43"/>
    <mergeCell ref="A50:H50"/>
  </mergeCells>
  <printOptions/>
  <pageMargins left="0.5201388888888889" right="0.4201388888888889" top="0.5097222222222222" bottom="0.4722222222222222" header="0.5118055555555555" footer="0.5118055555555555"/>
  <pageSetup horizontalDpi="300" verticalDpi="300" orientation="landscape" paperSize="9" scale="97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75" zoomScaleNormal="75" zoomScaleSheetLayoutView="75" workbookViewId="0" topLeftCell="H1">
      <selection activeCell="M10" sqref="M10"/>
    </sheetView>
  </sheetViews>
  <sheetFormatPr defaultColWidth="8.796875" defaultRowHeight="15"/>
  <cols>
    <col min="1" max="1" width="4.69921875" style="0" customWidth="1"/>
    <col min="2" max="2" width="7" style="0" customWidth="1"/>
    <col min="3" max="3" width="39.5" style="2" customWidth="1"/>
    <col min="4" max="4" width="12" style="3" customWidth="1"/>
    <col min="5" max="5" width="11.3984375" style="4" customWidth="1"/>
    <col min="6" max="6" width="0" style="3" hidden="1" customWidth="1"/>
    <col min="7" max="7" width="13.3984375" style="4" customWidth="1"/>
    <col min="8" max="8" width="10.19921875" style="4" customWidth="1"/>
    <col min="9" max="9" width="10" style="4" customWidth="1"/>
    <col min="10" max="10" width="9.3984375" style="4" customWidth="1"/>
    <col min="11" max="11" width="10.3984375" style="4" customWidth="1"/>
    <col min="12" max="12" width="7.19921875" style="0" customWidth="1"/>
    <col min="13" max="13" width="15.69921875" style="137" customWidth="1"/>
    <col min="14" max="16384" width="8.69921875" style="137" customWidth="1"/>
  </cols>
  <sheetData>
    <row r="1" spans="1:12" ht="24.75" customHeight="1">
      <c r="A1" s="118"/>
      <c r="B1" s="118"/>
      <c r="C1" s="6"/>
      <c r="D1" s="7"/>
      <c r="E1" s="13"/>
      <c r="F1" s="119" t="s">
        <v>75</v>
      </c>
      <c r="G1" s="119"/>
      <c r="H1" s="119"/>
      <c r="I1" s="119"/>
      <c r="J1" s="119"/>
      <c r="K1" s="119"/>
      <c r="L1" s="119"/>
    </row>
    <row r="2" spans="1:12" ht="12.75">
      <c r="A2" s="9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6" customHeight="1">
      <c r="A5" s="9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 customHeight="1">
      <c r="A6" s="160"/>
      <c r="B6" s="160"/>
      <c r="C6" s="160"/>
      <c r="D6" s="160"/>
      <c r="E6" s="160"/>
      <c r="F6" s="160"/>
      <c r="G6" s="160"/>
      <c r="H6" s="160"/>
      <c r="I6" s="161" t="s">
        <v>5</v>
      </c>
      <c r="J6" s="161"/>
      <c r="K6" s="161"/>
      <c r="L6" s="161"/>
    </row>
    <row r="7" spans="1:13" ht="18" customHeight="1">
      <c r="A7" s="71" t="s">
        <v>6</v>
      </c>
      <c r="B7" s="71" t="s">
        <v>7</v>
      </c>
      <c r="C7" s="16" t="s">
        <v>8</v>
      </c>
      <c r="D7" s="19" t="s">
        <v>9</v>
      </c>
      <c r="E7" s="19" t="s">
        <v>10</v>
      </c>
      <c r="F7" s="19" t="s">
        <v>11</v>
      </c>
      <c r="G7" s="19" t="s">
        <v>79</v>
      </c>
      <c r="H7" s="162" t="s">
        <v>13</v>
      </c>
      <c r="I7" s="162"/>
      <c r="J7" s="162"/>
      <c r="K7" s="162"/>
      <c r="L7" s="17" t="s">
        <v>80</v>
      </c>
      <c r="M7" s="138"/>
    </row>
    <row r="8" spans="1:13" s="122" customFormat="1" ht="35.25" customHeight="1">
      <c r="A8" s="71"/>
      <c r="B8" s="71"/>
      <c r="C8" s="16"/>
      <c r="D8" s="19"/>
      <c r="E8" s="19"/>
      <c r="F8" s="19"/>
      <c r="G8" s="19"/>
      <c r="H8" s="19" t="s">
        <v>15</v>
      </c>
      <c r="I8" s="19" t="s">
        <v>16</v>
      </c>
      <c r="J8" s="19" t="s">
        <v>17</v>
      </c>
      <c r="K8" s="19" t="s">
        <v>18</v>
      </c>
      <c r="L8" s="17"/>
      <c r="M8" s="138"/>
    </row>
    <row r="9" spans="1:12" s="122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163">
        <v>11</v>
      </c>
    </row>
    <row r="10" spans="1:14" s="141" customFormat="1" ht="30.75" customHeight="1">
      <c r="A10" s="24" t="s">
        <v>46</v>
      </c>
      <c r="B10" s="24"/>
      <c r="C10" s="24"/>
      <c r="D10" s="76">
        <f aca="true" t="shared" si="0" ref="D10:K10">SUM(D12,D16)</f>
        <v>1893722</v>
      </c>
      <c r="E10" s="76">
        <f t="shared" si="0"/>
        <v>2112858</v>
      </c>
      <c r="F10" s="76">
        <f t="shared" si="0"/>
        <v>1805810</v>
      </c>
      <c r="G10" s="76">
        <f t="shared" si="0"/>
        <v>2112850</v>
      </c>
      <c r="H10" s="76">
        <f t="shared" si="0"/>
        <v>1580918</v>
      </c>
      <c r="I10" s="76">
        <f t="shared" si="0"/>
        <v>459932</v>
      </c>
      <c r="J10" s="76">
        <f t="shared" si="0"/>
        <v>72000</v>
      </c>
      <c r="K10" s="76">
        <f t="shared" si="0"/>
        <v>0</v>
      </c>
      <c r="L10" s="164">
        <f>G10/E10*100</f>
        <v>99.9996213659413</v>
      </c>
      <c r="M10" s="139"/>
      <c r="N10" s="139"/>
    </row>
    <row r="11" spans="1:13" s="107" customFormat="1" ht="9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65"/>
    </row>
    <row r="12" spans="1:13" s="103" customFormat="1" ht="18" customHeight="1">
      <c r="A12" s="142">
        <v>852</v>
      </c>
      <c r="B12" s="142"/>
      <c r="C12" s="166" t="s">
        <v>26</v>
      </c>
      <c r="D12" s="167">
        <f aca="true" t="shared" si="1" ref="D12:K12">SUM(D13:D14)</f>
        <v>1893722</v>
      </c>
      <c r="E12" s="167">
        <f t="shared" si="1"/>
        <v>2111356</v>
      </c>
      <c r="F12" s="167">
        <f t="shared" si="1"/>
        <v>1804308</v>
      </c>
      <c r="G12" s="167">
        <f t="shared" si="1"/>
        <v>2111348</v>
      </c>
      <c r="H12" s="167">
        <f t="shared" si="1"/>
        <v>1580918</v>
      </c>
      <c r="I12" s="168">
        <f t="shared" si="1"/>
        <v>458430</v>
      </c>
      <c r="J12" s="168">
        <f t="shared" si="1"/>
        <v>72000</v>
      </c>
      <c r="K12" s="168">
        <f t="shared" si="1"/>
        <v>0</v>
      </c>
      <c r="L12" s="169">
        <f aca="true" t="shared" si="2" ref="L12:L17">G12/E12*100</f>
        <v>99.99962109658438</v>
      </c>
      <c r="M12" s="165"/>
    </row>
    <row r="13" spans="1:13" s="107" customFormat="1" ht="18.75" customHeight="1">
      <c r="A13" s="147">
        <v>852</v>
      </c>
      <c r="B13" s="147">
        <v>85201</v>
      </c>
      <c r="C13" s="148" t="s">
        <v>81</v>
      </c>
      <c r="D13" s="170">
        <v>1165922</v>
      </c>
      <c r="E13" s="170">
        <v>1337222</v>
      </c>
      <c r="F13" s="171">
        <f>72000+38400+940981-15729+61922-1</f>
        <v>1097573</v>
      </c>
      <c r="G13" s="170">
        <v>1337214</v>
      </c>
      <c r="H13" s="170">
        <f>725349+46000+111496+17588</f>
        <v>900433</v>
      </c>
      <c r="I13" s="172">
        <f>4500+120272+32654+87900+15600+25996+11097+36293+1200+1269+28000</f>
        <v>364781</v>
      </c>
      <c r="J13" s="172">
        <v>72000</v>
      </c>
      <c r="K13" s="172">
        <v>0</v>
      </c>
      <c r="L13" s="173">
        <f t="shared" si="2"/>
        <v>99.99940174481125</v>
      </c>
      <c r="M13" s="165"/>
    </row>
    <row r="14" spans="1:13" s="107" customFormat="1" ht="18" customHeight="1">
      <c r="A14" s="147">
        <v>852</v>
      </c>
      <c r="B14" s="147">
        <v>85202</v>
      </c>
      <c r="C14" s="148" t="s">
        <v>82</v>
      </c>
      <c r="D14" s="170">
        <v>727800</v>
      </c>
      <c r="E14" s="170">
        <v>774134</v>
      </c>
      <c r="F14" s="170">
        <v>706735</v>
      </c>
      <c r="G14" s="170">
        <v>774134</v>
      </c>
      <c r="H14" s="170">
        <f>667674+12811</f>
        <v>680485</v>
      </c>
      <c r="I14" s="172">
        <f>10000+66649+2000+15000</f>
        <v>93649</v>
      </c>
      <c r="J14" s="172">
        <v>0</v>
      </c>
      <c r="K14" s="172">
        <v>0</v>
      </c>
      <c r="L14" s="173">
        <f t="shared" si="2"/>
        <v>100</v>
      </c>
      <c r="M14" s="165"/>
    </row>
    <row r="15" spans="1:13" s="107" customFormat="1" ht="9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65"/>
    </row>
    <row r="16" spans="1:13" s="146" customFormat="1" ht="12.75">
      <c r="A16" s="174">
        <v>854</v>
      </c>
      <c r="B16" s="174"/>
      <c r="C16" s="175" t="s">
        <v>83</v>
      </c>
      <c r="D16" s="176">
        <f aca="true" t="shared" si="3" ref="D16:K16">SUM(D17:D17)</f>
        <v>0</v>
      </c>
      <c r="E16" s="177">
        <f t="shared" si="3"/>
        <v>1502</v>
      </c>
      <c r="F16" s="176">
        <f t="shared" si="3"/>
        <v>1502</v>
      </c>
      <c r="G16" s="177">
        <f t="shared" si="3"/>
        <v>1502</v>
      </c>
      <c r="H16" s="177">
        <f t="shared" si="3"/>
        <v>0</v>
      </c>
      <c r="I16" s="177">
        <f t="shared" si="3"/>
        <v>1502</v>
      </c>
      <c r="J16" s="177">
        <f t="shared" si="3"/>
        <v>0</v>
      </c>
      <c r="K16" s="177">
        <f t="shared" si="3"/>
        <v>0</v>
      </c>
      <c r="L16" s="178">
        <f t="shared" si="2"/>
        <v>100</v>
      </c>
      <c r="M16" s="165"/>
    </row>
    <row r="17" spans="1:13" s="146" customFormat="1" ht="17.25" customHeight="1">
      <c r="A17" s="179">
        <v>854</v>
      </c>
      <c r="B17" s="179">
        <v>85415</v>
      </c>
      <c r="C17" s="180" t="s">
        <v>84</v>
      </c>
      <c r="D17" s="181">
        <v>0</v>
      </c>
      <c r="E17" s="182">
        <v>1502</v>
      </c>
      <c r="F17" s="181">
        <v>1502</v>
      </c>
      <c r="G17" s="170">
        <f>SUM(H17:I17)</f>
        <v>1502</v>
      </c>
      <c r="H17" s="182">
        <v>0</v>
      </c>
      <c r="I17" s="182">
        <v>1502</v>
      </c>
      <c r="J17" s="182">
        <v>0</v>
      </c>
      <c r="K17" s="182">
        <v>0</v>
      </c>
      <c r="L17" s="173">
        <f t="shared" si="2"/>
        <v>100</v>
      </c>
      <c r="M17" s="165"/>
    </row>
    <row r="18" spans="1:13" s="159" customFormat="1" ht="12.75">
      <c r="A18"/>
      <c r="B18"/>
      <c r="C18" s="2"/>
      <c r="D18" s="3"/>
      <c r="E18" s="4"/>
      <c r="F18" s="3"/>
      <c r="G18" s="4"/>
      <c r="H18" s="4"/>
      <c r="I18" s="4"/>
      <c r="J18" s="4"/>
      <c r="K18" s="4"/>
      <c r="L18" s="64"/>
      <c r="M18" s="165"/>
    </row>
    <row r="19" spans="1:12" s="122" customFormat="1" ht="12.75">
      <c r="A19"/>
      <c r="B19"/>
      <c r="C19" s="2"/>
      <c r="D19" s="3"/>
      <c r="E19" s="3"/>
      <c r="F19" s="3"/>
      <c r="G19" s="4"/>
      <c r="H19" s="4"/>
      <c r="I19" s="4"/>
      <c r="J19" s="4"/>
      <c r="K19" s="4"/>
      <c r="L19" s="22"/>
    </row>
    <row r="20" spans="1:12" s="159" customFormat="1" ht="12.75">
      <c r="A20"/>
      <c r="B20"/>
      <c r="C20" s="2"/>
      <c r="D20" s="3"/>
      <c r="E20" s="3"/>
      <c r="F20" s="3"/>
      <c r="G20" s="4"/>
      <c r="H20" s="4"/>
      <c r="I20" s="4"/>
      <c r="J20" s="4"/>
      <c r="K20" s="4"/>
      <c r="L20" s="64"/>
    </row>
    <row r="21" spans="1:12" s="122" customFormat="1" ht="12.75">
      <c r="A21"/>
      <c r="B21"/>
      <c r="C21" s="2"/>
      <c r="D21" s="3"/>
      <c r="E21" s="4"/>
      <c r="F21" s="3"/>
      <c r="G21" s="4"/>
      <c r="H21" s="4"/>
      <c r="I21" s="4"/>
      <c r="J21" s="4"/>
      <c r="K21" s="4"/>
      <c r="L21" s="22"/>
    </row>
    <row r="22" spans="1:12" s="159" customFormat="1" ht="12.75">
      <c r="A22"/>
      <c r="B22"/>
      <c r="C22" s="2"/>
      <c r="D22" s="3"/>
      <c r="E22" s="4"/>
      <c r="F22" s="3"/>
      <c r="G22" s="4"/>
      <c r="H22" s="4"/>
      <c r="I22" s="4"/>
      <c r="J22" s="4"/>
      <c r="K22" s="4"/>
      <c r="L22" s="64"/>
    </row>
    <row r="23" spans="1:12" s="122" customFormat="1" ht="12.75">
      <c r="A23"/>
      <c r="B23"/>
      <c r="C23" s="2"/>
      <c r="D23" s="3"/>
      <c r="E23" s="4"/>
      <c r="F23" s="3"/>
      <c r="G23" s="4"/>
      <c r="H23" s="4"/>
      <c r="I23" s="4"/>
      <c r="J23" s="4"/>
      <c r="K23" s="4"/>
      <c r="L23" s="22"/>
    </row>
    <row r="24" spans="1:12" s="159" customFormat="1" ht="12.75">
      <c r="A24"/>
      <c r="B24"/>
      <c r="C24" s="2"/>
      <c r="D24" s="3"/>
      <c r="E24" s="4"/>
      <c r="F24" s="3"/>
      <c r="G24" s="4"/>
      <c r="H24" s="4"/>
      <c r="I24" s="4"/>
      <c r="J24" s="4"/>
      <c r="K24" s="4"/>
      <c r="L24" s="64"/>
    </row>
    <row r="25" spans="1:12" s="122" customFormat="1" ht="12.75">
      <c r="A25"/>
      <c r="B25"/>
      <c r="C25" s="2"/>
      <c r="D25" s="3"/>
      <c r="E25" s="4"/>
      <c r="F25" s="3"/>
      <c r="G25" s="4"/>
      <c r="H25" s="4"/>
      <c r="I25" s="4"/>
      <c r="J25" s="4"/>
      <c r="K25" s="4"/>
      <c r="L25" s="22"/>
    </row>
    <row r="26" spans="1:12" s="122" customFormat="1" ht="12.75">
      <c r="A26"/>
      <c r="B26"/>
      <c r="C26" s="2"/>
      <c r="D26" s="3"/>
      <c r="E26" s="4"/>
      <c r="F26" s="3"/>
      <c r="G26" s="4"/>
      <c r="H26" s="4"/>
      <c r="I26" s="4"/>
      <c r="J26" s="4"/>
      <c r="K26" s="4"/>
      <c r="L26" s="22"/>
    </row>
    <row r="27" spans="1:12" s="122" customFormat="1" ht="12.75">
      <c r="A27"/>
      <c r="B27"/>
      <c r="C27" s="2"/>
      <c r="D27" s="3"/>
      <c r="E27" s="4"/>
      <c r="F27" s="3"/>
      <c r="G27" s="4"/>
      <c r="H27" s="4"/>
      <c r="I27" s="4"/>
      <c r="J27" s="4"/>
      <c r="K27" s="4"/>
      <c r="L27" s="22"/>
    </row>
    <row r="28" spans="1:12" s="159" customFormat="1" ht="12.75">
      <c r="A28"/>
      <c r="B28"/>
      <c r="C28" s="2"/>
      <c r="D28" s="3"/>
      <c r="E28" s="4"/>
      <c r="F28" s="3"/>
      <c r="G28" s="4"/>
      <c r="H28" s="4"/>
      <c r="I28" s="4"/>
      <c r="J28" s="4"/>
      <c r="K28" s="4"/>
      <c r="L28" s="64"/>
    </row>
    <row r="29" spans="1:12" s="122" customFormat="1" ht="12.75">
      <c r="A29"/>
      <c r="B29"/>
      <c r="C29" s="2"/>
      <c r="D29" s="3"/>
      <c r="E29" s="4"/>
      <c r="F29" s="3"/>
      <c r="G29" s="4"/>
      <c r="H29" s="4"/>
      <c r="I29" s="4"/>
      <c r="J29" s="4"/>
      <c r="K29" s="4"/>
      <c r="L29" s="22"/>
    </row>
    <row r="30" spans="1:12" s="159" customFormat="1" ht="12.75">
      <c r="A30"/>
      <c r="B30"/>
      <c r="C30" s="2"/>
      <c r="D30" s="3"/>
      <c r="E30" s="4"/>
      <c r="F30" s="3"/>
      <c r="G30" s="4"/>
      <c r="H30" s="4"/>
      <c r="I30" s="4"/>
      <c r="J30" s="4"/>
      <c r="K30" s="4"/>
      <c r="L30" s="64"/>
    </row>
    <row r="31" spans="1:12" s="122" customFormat="1" ht="12.75">
      <c r="A31"/>
      <c r="B31"/>
      <c r="C31" s="2"/>
      <c r="D31" s="3"/>
      <c r="E31" s="4"/>
      <c r="F31" s="3"/>
      <c r="G31" s="4"/>
      <c r="H31" s="4"/>
      <c r="I31" s="4"/>
      <c r="J31" s="4"/>
      <c r="K31" s="4"/>
      <c r="L31" s="22"/>
    </row>
    <row r="32" spans="1:12" s="159" customFormat="1" ht="12.75">
      <c r="A32"/>
      <c r="B32"/>
      <c r="C32" s="2"/>
      <c r="D32" s="3"/>
      <c r="E32" s="4"/>
      <c r="F32" s="3"/>
      <c r="G32" s="4"/>
      <c r="H32" s="4"/>
      <c r="I32" s="4"/>
      <c r="J32" s="4"/>
      <c r="K32" s="4"/>
      <c r="L32" s="64"/>
    </row>
    <row r="33" spans="1:12" s="122" customFormat="1" ht="12.75">
      <c r="A33"/>
      <c r="B33"/>
      <c r="C33" s="2"/>
      <c r="D33" s="3"/>
      <c r="E33" s="4"/>
      <c r="F33" s="3"/>
      <c r="G33" s="4"/>
      <c r="H33" s="4"/>
      <c r="I33" s="4"/>
      <c r="J33" s="4"/>
      <c r="K33" s="4"/>
      <c r="L33" s="22"/>
    </row>
    <row r="34" spans="1:12" s="159" customFormat="1" ht="12.75">
      <c r="A34"/>
      <c r="B34"/>
      <c r="C34" s="2"/>
      <c r="D34" s="3"/>
      <c r="E34" s="4"/>
      <c r="F34" s="3"/>
      <c r="G34" s="4"/>
      <c r="H34" s="4"/>
      <c r="I34" s="4"/>
      <c r="J34" s="4"/>
      <c r="K34" s="4"/>
      <c r="L34" s="64"/>
    </row>
    <row r="35" spans="1:12" s="122" customFormat="1" ht="12.75">
      <c r="A35"/>
      <c r="B35"/>
      <c r="C35" s="2"/>
      <c r="D35" s="3"/>
      <c r="E35" s="4"/>
      <c r="F35" s="3"/>
      <c r="G35" s="4"/>
      <c r="H35" s="4"/>
      <c r="I35" s="4"/>
      <c r="J35" s="4"/>
      <c r="K35" s="4"/>
      <c r="L35" s="22"/>
    </row>
    <row r="36" spans="1:12" s="159" customFormat="1" ht="12.75">
      <c r="A36"/>
      <c r="B36"/>
      <c r="C36" s="2"/>
      <c r="D36" s="3"/>
      <c r="E36" s="4"/>
      <c r="F36" s="3"/>
      <c r="G36" s="4"/>
      <c r="H36" s="4"/>
      <c r="I36" s="4"/>
      <c r="J36" s="4"/>
      <c r="K36" s="4"/>
      <c r="L36" s="64"/>
    </row>
    <row r="37" spans="1:12" s="122" customFormat="1" ht="12.75">
      <c r="A37"/>
      <c r="B37"/>
      <c r="C37" s="2"/>
      <c r="D37" s="3"/>
      <c r="E37" s="4"/>
      <c r="F37" s="3"/>
      <c r="G37" s="4"/>
      <c r="H37" s="4"/>
      <c r="I37" s="4"/>
      <c r="J37" s="4"/>
      <c r="K37" s="4"/>
      <c r="L37" s="22"/>
    </row>
    <row r="38" spans="1:12" s="159" customFormat="1" ht="12.75">
      <c r="A38"/>
      <c r="B38"/>
      <c r="C38" s="2"/>
      <c r="D38" s="3"/>
      <c r="E38" s="4"/>
      <c r="F38" s="3"/>
      <c r="G38" s="4"/>
      <c r="H38" s="4"/>
      <c r="I38" s="4"/>
      <c r="J38" s="4"/>
      <c r="K38" s="4"/>
      <c r="L38" s="64"/>
    </row>
    <row r="39" spans="1:12" s="122" customFormat="1" ht="12.75">
      <c r="A39"/>
      <c r="B39"/>
      <c r="C39" s="2"/>
      <c r="D39" s="3"/>
      <c r="E39" s="4"/>
      <c r="F39" s="3"/>
      <c r="G39" s="4"/>
      <c r="H39" s="4"/>
      <c r="I39" s="4"/>
      <c r="J39" s="4"/>
      <c r="K39" s="4"/>
      <c r="L39" s="22"/>
    </row>
    <row r="40" spans="1:12" s="159" customFormat="1" ht="12.75">
      <c r="A40"/>
      <c r="B40"/>
      <c r="C40" s="2"/>
      <c r="D40" s="3"/>
      <c r="E40" s="4"/>
      <c r="F40" s="3"/>
      <c r="G40" s="4"/>
      <c r="H40" s="4"/>
      <c r="I40" s="4"/>
      <c r="J40" s="4"/>
      <c r="K40" s="4"/>
      <c r="L40" s="64"/>
    </row>
    <row r="41" spans="1:12" s="122" customFormat="1" ht="12.75">
      <c r="A41"/>
      <c r="B41"/>
      <c r="C41" s="2"/>
      <c r="D41" s="3"/>
      <c r="E41" s="4"/>
      <c r="F41" s="3"/>
      <c r="G41" s="4"/>
      <c r="H41" s="4"/>
      <c r="I41" s="4"/>
      <c r="J41" s="4"/>
      <c r="K41" s="4"/>
      <c r="L41" s="22"/>
    </row>
    <row r="42" spans="1:12" s="159" customFormat="1" ht="12.75">
      <c r="A42"/>
      <c r="B42"/>
      <c r="C42" s="2"/>
      <c r="D42" s="3"/>
      <c r="E42" s="4"/>
      <c r="F42" s="3"/>
      <c r="G42" s="4"/>
      <c r="H42" s="4"/>
      <c r="I42" s="4"/>
      <c r="J42" s="4"/>
      <c r="K42" s="4"/>
      <c r="L42" s="64"/>
    </row>
    <row r="43" spans="1:12" s="122" customFormat="1" ht="12.75">
      <c r="A43"/>
      <c r="B43"/>
      <c r="C43" s="2"/>
      <c r="D43" s="3"/>
      <c r="E43" s="4"/>
      <c r="F43" s="3"/>
      <c r="G43" s="4"/>
      <c r="H43" s="4"/>
      <c r="I43" s="4"/>
      <c r="J43" s="4"/>
      <c r="K43" s="4"/>
      <c r="L43" s="22"/>
    </row>
    <row r="44" spans="1:12" s="159" customFormat="1" ht="12.75">
      <c r="A44"/>
      <c r="B44"/>
      <c r="C44" s="2"/>
      <c r="D44" s="3"/>
      <c r="E44" s="4"/>
      <c r="F44" s="3"/>
      <c r="G44" s="4"/>
      <c r="H44" s="4"/>
      <c r="I44" s="4"/>
      <c r="J44" s="4"/>
      <c r="K44" s="4"/>
      <c r="L44" s="64"/>
    </row>
    <row r="45" spans="1:12" s="122" customFormat="1" ht="12.75">
      <c r="A45"/>
      <c r="B45"/>
      <c r="C45" s="2"/>
      <c r="D45" s="3"/>
      <c r="E45" s="4"/>
      <c r="F45" s="3"/>
      <c r="G45" s="4"/>
      <c r="H45" s="4"/>
      <c r="I45" s="4"/>
      <c r="J45" s="4"/>
      <c r="K45" s="4"/>
      <c r="L45" s="22"/>
    </row>
    <row r="46" spans="1:12" s="159" customFormat="1" ht="12.75">
      <c r="A46"/>
      <c r="B46"/>
      <c r="C46" s="2"/>
      <c r="D46" s="3"/>
      <c r="E46" s="4"/>
      <c r="F46" s="3"/>
      <c r="G46" s="4"/>
      <c r="H46" s="4"/>
      <c r="I46" s="4"/>
      <c r="J46" s="4"/>
      <c r="K46" s="4"/>
      <c r="L46" s="64"/>
    </row>
    <row r="47" spans="1:12" s="122" customFormat="1" ht="12.75">
      <c r="A47"/>
      <c r="B47"/>
      <c r="C47" s="2"/>
      <c r="D47" s="3"/>
      <c r="E47" s="4"/>
      <c r="F47" s="3"/>
      <c r="G47" s="4"/>
      <c r="H47" s="4"/>
      <c r="I47" s="4"/>
      <c r="J47" s="4"/>
      <c r="K47" s="4"/>
      <c r="L47" s="22"/>
    </row>
    <row r="48" spans="1:12" s="159" customFormat="1" ht="12.75">
      <c r="A48"/>
      <c r="B48"/>
      <c r="C48" s="2"/>
      <c r="D48" s="3"/>
      <c r="E48" s="4"/>
      <c r="F48" s="3"/>
      <c r="G48" s="4"/>
      <c r="H48" s="4"/>
      <c r="I48" s="4"/>
      <c r="J48" s="4"/>
      <c r="K48" s="4"/>
      <c r="L48" s="64"/>
    </row>
    <row r="49" spans="1:12" s="122" customFormat="1" ht="12.75">
      <c r="A49"/>
      <c r="B49"/>
      <c r="C49" s="2"/>
      <c r="D49" s="3"/>
      <c r="E49" s="4"/>
      <c r="F49" s="3"/>
      <c r="G49" s="4"/>
      <c r="H49" s="4"/>
      <c r="I49" s="4"/>
      <c r="J49" s="4"/>
      <c r="K49" s="4"/>
      <c r="L49" s="22"/>
    </row>
    <row r="50" spans="1:12" s="159" customFormat="1" ht="12.75">
      <c r="A50"/>
      <c r="B50"/>
      <c r="C50" s="2"/>
      <c r="D50" s="3"/>
      <c r="E50" s="4"/>
      <c r="F50" s="3"/>
      <c r="G50" s="4"/>
      <c r="H50" s="4"/>
      <c r="I50" s="4"/>
      <c r="J50" s="4"/>
      <c r="K50" s="4"/>
      <c r="L50" s="64"/>
    </row>
    <row r="51" spans="1:12" s="159" customFormat="1" ht="12.75">
      <c r="A51"/>
      <c r="B51"/>
      <c r="C51" s="2"/>
      <c r="D51" s="3"/>
      <c r="E51" s="4"/>
      <c r="F51" s="3"/>
      <c r="G51" s="4"/>
      <c r="H51" s="4"/>
      <c r="I51" s="4"/>
      <c r="J51" s="4"/>
      <c r="K51" s="4"/>
      <c r="L51" s="64"/>
    </row>
    <row r="52" spans="1:12" s="122" customFormat="1" ht="12.75">
      <c r="A52"/>
      <c r="B52"/>
      <c r="C52" s="2"/>
      <c r="D52" s="3"/>
      <c r="E52" s="4"/>
      <c r="F52" s="3"/>
      <c r="G52" s="4"/>
      <c r="H52" s="4"/>
      <c r="I52" s="4"/>
      <c r="J52" s="4"/>
      <c r="K52" s="4"/>
      <c r="L52" s="22"/>
    </row>
    <row r="53" spans="1:12" s="159" customFormat="1" ht="12.75">
      <c r="A53"/>
      <c r="B53"/>
      <c r="C53" s="2"/>
      <c r="D53" s="3"/>
      <c r="E53" s="4"/>
      <c r="F53" s="3"/>
      <c r="G53" s="4"/>
      <c r="H53" s="4"/>
      <c r="I53" s="4"/>
      <c r="J53" s="4"/>
      <c r="K53" s="4"/>
      <c r="L53" s="64"/>
    </row>
    <row r="54" spans="1:12" s="159" customFormat="1" ht="12.75">
      <c r="A54"/>
      <c r="B54"/>
      <c r="C54" s="2"/>
      <c r="D54" s="3"/>
      <c r="E54" s="4"/>
      <c r="F54" s="3"/>
      <c r="G54" s="4"/>
      <c r="H54" s="4"/>
      <c r="I54" s="4"/>
      <c r="J54" s="4"/>
      <c r="K54" s="4"/>
      <c r="L54" s="64"/>
    </row>
    <row r="55" spans="1:12" s="122" customFormat="1" ht="12.75">
      <c r="A55"/>
      <c r="B55"/>
      <c r="C55" s="2"/>
      <c r="D55" s="3"/>
      <c r="E55" s="4"/>
      <c r="F55" s="3"/>
      <c r="G55" s="4"/>
      <c r="H55" s="4"/>
      <c r="I55" s="4"/>
      <c r="J55" s="4"/>
      <c r="K55" s="4"/>
      <c r="L55" s="22"/>
    </row>
    <row r="56" spans="1:12" s="159" customFormat="1" ht="12.75">
      <c r="A56"/>
      <c r="B56"/>
      <c r="C56" s="2"/>
      <c r="D56" s="3"/>
      <c r="E56" s="4"/>
      <c r="F56" s="3"/>
      <c r="G56" s="4"/>
      <c r="H56" s="4"/>
      <c r="I56" s="4"/>
      <c r="J56" s="4"/>
      <c r="K56" s="4"/>
      <c r="L56" s="64"/>
    </row>
    <row r="57" spans="1:12" s="122" customFormat="1" ht="12.75">
      <c r="A57"/>
      <c r="B57"/>
      <c r="C57" s="2"/>
      <c r="D57" s="3"/>
      <c r="E57" s="4"/>
      <c r="F57" s="3"/>
      <c r="G57" s="4"/>
      <c r="H57" s="4"/>
      <c r="I57" s="4"/>
      <c r="J57" s="4"/>
      <c r="K57" s="4"/>
      <c r="L57" s="22"/>
    </row>
    <row r="58" spans="1:12" s="159" customFormat="1" ht="12.75">
      <c r="A58"/>
      <c r="B58"/>
      <c r="C58" s="2"/>
      <c r="D58" s="3"/>
      <c r="E58" s="4"/>
      <c r="F58" s="3"/>
      <c r="G58" s="4"/>
      <c r="H58" s="4"/>
      <c r="I58" s="4"/>
      <c r="J58" s="4"/>
      <c r="K58" s="4"/>
      <c r="L58" s="64"/>
    </row>
    <row r="59" spans="1:12" s="122" customFormat="1" ht="12.75">
      <c r="A59"/>
      <c r="B59"/>
      <c r="C59" s="2"/>
      <c r="D59" s="3"/>
      <c r="E59" s="4"/>
      <c r="F59" s="3"/>
      <c r="G59" s="4"/>
      <c r="H59" s="4"/>
      <c r="I59" s="4"/>
      <c r="J59" s="4"/>
      <c r="K59" s="4"/>
      <c r="L59" s="22"/>
    </row>
    <row r="60" spans="1:12" s="159" customFormat="1" ht="12.75">
      <c r="A60"/>
      <c r="B60"/>
      <c r="C60" s="2"/>
      <c r="D60" s="3"/>
      <c r="E60" s="4"/>
      <c r="F60" s="3"/>
      <c r="G60" s="4"/>
      <c r="H60" s="4"/>
      <c r="I60" s="4"/>
      <c r="J60" s="4"/>
      <c r="K60" s="4"/>
      <c r="L60" s="64"/>
    </row>
    <row r="61" spans="1:12" s="122" customFormat="1" ht="12.75">
      <c r="A61"/>
      <c r="B61"/>
      <c r="C61" s="2"/>
      <c r="D61" s="3"/>
      <c r="E61" s="4"/>
      <c r="F61" s="3"/>
      <c r="G61" s="4"/>
      <c r="H61" s="4"/>
      <c r="I61" s="4"/>
      <c r="J61" s="4"/>
      <c r="K61" s="4"/>
      <c r="L61" s="22"/>
    </row>
    <row r="62" spans="1:12" s="159" customFormat="1" ht="12.75">
      <c r="A62"/>
      <c r="B62"/>
      <c r="C62" s="2"/>
      <c r="D62" s="3"/>
      <c r="E62" s="4"/>
      <c r="F62" s="3"/>
      <c r="G62" s="4"/>
      <c r="H62" s="4"/>
      <c r="I62" s="4"/>
      <c r="J62" s="4"/>
      <c r="K62" s="4"/>
      <c r="L62" s="64"/>
    </row>
    <row r="63" spans="1:12" s="122" customFormat="1" ht="12.75">
      <c r="A63"/>
      <c r="B63"/>
      <c r="C63" s="2"/>
      <c r="D63" s="3"/>
      <c r="E63" s="4"/>
      <c r="F63" s="3"/>
      <c r="G63" s="4"/>
      <c r="H63" s="4"/>
      <c r="I63" s="4"/>
      <c r="J63" s="4"/>
      <c r="K63" s="4"/>
      <c r="L63" s="22"/>
    </row>
    <row r="64" spans="1:12" s="159" customFormat="1" ht="12.75">
      <c r="A64"/>
      <c r="B64"/>
      <c r="C64" s="2"/>
      <c r="D64" s="3"/>
      <c r="E64" s="4"/>
      <c r="F64" s="3"/>
      <c r="G64" s="4"/>
      <c r="H64" s="4"/>
      <c r="I64" s="4"/>
      <c r="J64" s="4"/>
      <c r="K64" s="4"/>
      <c r="L64" s="64"/>
    </row>
    <row r="65" spans="1:12" s="122" customFormat="1" ht="12.75">
      <c r="A65"/>
      <c r="B65"/>
      <c r="C65" s="2"/>
      <c r="D65" s="3"/>
      <c r="E65" s="4"/>
      <c r="F65" s="3"/>
      <c r="G65" s="4"/>
      <c r="H65" s="4"/>
      <c r="I65" s="4"/>
      <c r="J65" s="4"/>
      <c r="K65" s="4"/>
      <c r="L65" s="22"/>
    </row>
    <row r="66" spans="1:12" s="159" customFormat="1" ht="12.75">
      <c r="A66"/>
      <c r="B66"/>
      <c r="C66" s="2"/>
      <c r="D66" s="3"/>
      <c r="E66" s="4"/>
      <c r="F66" s="3"/>
      <c r="G66" s="4"/>
      <c r="H66" s="4"/>
      <c r="I66" s="4"/>
      <c r="J66" s="4"/>
      <c r="K66" s="4"/>
      <c r="L66" s="64"/>
    </row>
    <row r="67" spans="1:12" s="122" customFormat="1" ht="12.75">
      <c r="A67"/>
      <c r="B67"/>
      <c r="C67" s="2"/>
      <c r="D67" s="3"/>
      <c r="E67" s="4"/>
      <c r="F67" s="3"/>
      <c r="G67" s="4"/>
      <c r="H67" s="4"/>
      <c r="I67" s="4"/>
      <c r="J67" s="4"/>
      <c r="K67" s="4"/>
      <c r="L67" s="22"/>
    </row>
    <row r="68" spans="1:12" s="159" customFormat="1" ht="12.75">
      <c r="A68"/>
      <c r="B68"/>
      <c r="C68" s="2"/>
      <c r="D68" s="3"/>
      <c r="E68" s="4"/>
      <c r="F68" s="3"/>
      <c r="G68" s="4"/>
      <c r="H68" s="4"/>
      <c r="I68" s="4"/>
      <c r="J68" s="4"/>
      <c r="K68" s="4"/>
      <c r="L68" s="64"/>
    </row>
    <row r="69" spans="1:12" s="122" customFormat="1" ht="12.75">
      <c r="A69"/>
      <c r="B69"/>
      <c r="C69" s="2"/>
      <c r="D69" s="3"/>
      <c r="E69" s="4"/>
      <c r="F69" s="3"/>
      <c r="G69" s="4"/>
      <c r="H69" s="4"/>
      <c r="I69" s="4"/>
      <c r="J69" s="4"/>
      <c r="K69" s="4"/>
      <c r="L69" s="22"/>
    </row>
    <row r="70" spans="1:12" s="159" customFormat="1" ht="12.75">
      <c r="A70"/>
      <c r="B70"/>
      <c r="C70" s="2"/>
      <c r="D70" s="3"/>
      <c r="E70" s="4"/>
      <c r="F70" s="3"/>
      <c r="G70" s="4"/>
      <c r="H70" s="4"/>
      <c r="I70" s="4"/>
      <c r="J70" s="4"/>
      <c r="K70" s="4"/>
      <c r="L70" s="64"/>
    </row>
    <row r="71" spans="1:12" s="122" customFormat="1" ht="12.75">
      <c r="A71"/>
      <c r="B71"/>
      <c r="C71" s="2"/>
      <c r="D71" s="3"/>
      <c r="E71" s="4"/>
      <c r="F71" s="3"/>
      <c r="G71" s="4"/>
      <c r="H71" s="4"/>
      <c r="I71" s="4"/>
      <c r="J71" s="4"/>
      <c r="K71" s="4"/>
      <c r="L71" s="22"/>
    </row>
    <row r="72" spans="1:12" s="122" customFormat="1" ht="12.75">
      <c r="A72"/>
      <c r="B72"/>
      <c r="C72" s="2"/>
      <c r="D72" s="3"/>
      <c r="E72" s="4"/>
      <c r="F72" s="3"/>
      <c r="G72" s="4"/>
      <c r="H72" s="4"/>
      <c r="I72" s="4"/>
      <c r="J72" s="4"/>
      <c r="K72" s="4"/>
      <c r="L72" s="22"/>
    </row>
    <row r="73" spans="1:12" s="122" customFormat="1" ht="12.75">
      <c r="A73"/>
      <c r="B73"/>
      <c r="C73" s="2"/>
      <c r="D73" s="3"/>
      <c r="E73" s="4"/>
      <c r="F73" s="3"/>
      <c r="G73" s="4"/>
      <c r="H73" s="4"/>
      <c r="I73" s="4"/>
      <c r="J73" s="4"/>
      <c r="K73" s="4"/>
      <c r="L73" s="22"/>
    </row>
    <row r="74" spans="1:12" s="122" customFormat="1" ht="12.75">
      <c r="A74"/>
      <c r="B74"/>
      <c r="C74" s="2"/>
      <c r="D74" s="3"/>
      <c r="E74" s="4"/>
      <c r="F74" s="3"/>
      <c r="G74" s="4"/>
      <c r="H74" s="4"/>
      <c r="I74" s="4"/>
      <c r="J74" s="4"/>
      <c r="K74" s="4"/>
      <c r="L74" s="22"/>
    </row>
  </sheetData>
  <sheetProtection selectLockedCells="1" selectUnlockedCells="1"/>
  <mergeCells count="18">
    <mergeCell ref="F1:L1"/>
    <mergeCell ref="A2:L2"/>
    <mergeCell ref="A3:L3"/>
    <mergeCell ref="A4:L4"/>
    <mergeCell ref="A5:L5"/>
    <mergeCell ref="I6:L6"/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0:C10"/>
    <mergeCell ref="A11:L11"/>
    <mergeCell ref="A15:L15"/>
  </mergeCells>
  <printOptions/>
  <pageMargins left="0.5513888888888889" right="0.39375" top="0.5118055555555555" bottom="0.5902777777777778" header="0.5118055555555555" footer="0.5118055555555555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75" zoomScaleNormal="75" zoomScaleSheetLayoutView="75" workbookViewId="0" topLeftCell="F1">
      <selection activeCell="P15" sqref="P15"/>
    </sheetView>
  </sheetViews>
  <sheetFormatPr defaultColWidth="8.796875" defaultRowHeight="15"/>
  <cols>
    <col min="1" max="1" width="6.09765625" style="0" customWidth="1"/>
    <col min="2" max="2" width="7.69921875" style="0" customWidth="1"/>
    <col min="3" max="3" width="0" style="0" hidden="1" customWidth="1"/>
    <col min="4" max="4" width="61.19921875" style="2" customWidth="1"/>
    <col min="5" max="5" width="15.09765625" style="3" customWidth="1"/>
    <col min="6" max="6" width="14" style="4" customWidth="1"/>
    <col min="7" max="7" width="15.09765625" style="3" customWidth="1"/>
    <col min="8" max="8" width="7.3984375" style="4" customWidth="1"/>
    <col min="15" max="16384" width="8.69921875" style="137" customWidth="1"/>
  </cols>
  <sheetData>
    <row r="1" spans="1:10" ht="12.75" customHeight="1">
      <c r="A1" s="71" t="s">
        <v>6</v>
      </c>
      <c r="B1" s="71" t="s">
        <v>7</v>
      </c>
      <c r="C1" s="71" t="s">
        <v>35</v>
      </c>
      <c r="D1" s="183" t="s">
        <v>8</v>
      </c>
      <c r="E1" s="19" t="s">
        <v>85</v>
      </c>
      <c r="F1" s="19" t="s">
        <v>36</v>
      </c>
      <c r="G1" s="19" t="s">
        <v>86</v>
      </c>
      <c r="H1" s="19" t="s">
        <v>87</v>
      </c>
      <c r="J1" s="21"/>
    </row>
    <row r="2" spans="1:14" s="122" customFormat="1" ht="30" customHeight="1">
      <c r="A2" s="71"/>
      <c r="B2" s="71"/>
      <c r="C2" s="71"/>
      <c r="D2" s="183"/>
      <c r="E2" s="19"/>
      <c r="F2" s="19"/>
      <c r="G2" s="19"/>
      <c r="H2" s="19"/>
      <c r="I2" s="22"/>
      <c r="J2" s="21"/>
      <c r="K2" s="22"/>
      <c r="L2" s="22"/>
      <c r="M2" s="22"/>
      <c r="N2" s="22"/>
    </row>
    <row r="3" spans="1:14" s="122" customFormat="1" ht="12.75">
      <c r="A3" s="184">
        <v>1</v>
      </c>
      <c r="B3" s="184">
        <v>2</v>
      </c>
      <c r="C3" s="184">
        <v>3</v>
      </c>
      <c r="D3" s="184">
        <v>3</v>
      </c>
      <c r="E3" s="184">
        <v>4</v>
      </c>
      <c r="F3" s="184">
        <v>5</v>
      </c>
      <c r="G3" s="184">
        <v>6</v>
      </c>
      <c r="H3" s="184">
        <v>7</v>
      </c>
      <c r="I3" s="22"/>
      <c r="J3" s="22"/>
      <c r="K3" s="22"/>
      <c r="L3" s="22"/>
      <c r="M3" s="22"/>
      <c r="N3" s="22"/>
    </row>
    <row r="4" spans="1:14" s="141" customFormat="1" ht="34.5" customHeight="1">
      <c r="A4" s="24" t="s">
        <v>88</v>
      </c>
      <c r="B4" s="24"/>
      <c r="C4" s="24"/>
      <c r="D4" s="24"/>
      <c r="E4" s="76">
        <f>SUM(E6,E12)</f>
        <v>1893722</v>
      </c>
      <c r="F4" s="76">
        <f>SUM(F6,F12)</f>
        <v>2112858</v>
      </c>
      <c r="G4" s="76">
        <f>SUM(G6,G12)</f>
        <v>2112858</v>
      </c>
      <c r="H4" s="77">
        <f aca="true" t="shared" si="0" ref="H4:H14">G4/F4*100</f>
        <v>100</v>
      </c>
      <c r="I4" s="79"/>
      <c r="J4" s="185"/>
      <c r="K4" s="79"/>
      <c r="L4" s="79"/>
      <c r="M4" s="79"/>
      <c r="N4" s="79"/>
    </row>
    <row r="5" spans="1:14" s="122" customFormat="1" ht="9" customHeight="1">
      <c r="A5" s="92"/>
      <c r="B5" s="92"/>
      <c r="C5" s="92"/>
      <c r="D5" s="92"/>
      <c r="E5" s="92"/>
      <c r="F5" s="92"/>
      <c r="G5" s="92"/>
      <c r="H5" s="92"/>
      <c r="I5" s="22"/>
      <c r="J5" s="22"/>
      <c r="K5" s="22"/>
      <c r="L5" s="22"/>
      <c r="M5" s="22"/>
      <c r="N5" s="22"/>
    </row>
    <row r="6" spans="1:14" s="188" customFormat="1" ht="17.25" customHeight="1">
      <c r="A6" s="142">
        <v>852</v>
      </c>
      <c r="B6" s="142"/>
      <c r="C6" s="142"/>
      <c r="D6" s="166" t="s">
        <v>26</v>
      </c>
      <c r="E6" s="186">
        <f>SUM(E7:E10)/2</f>
        <v>1893722</v>
      </c>
      <c r="F6" s="186">
        <f>SUM(F7:F10)/2</f>
        <v>2111356</v>
      </c>
      <c r="G6" s="186">
        <f>SUM(G7:G10)/2</f>
        <v>2111356</v>
      </c>
      <c r="H6" s="145">
        <f t="shared" si="0"/>
        <v>100</v>
      </c>
      <c r="I6" s="187"/>
      <c r="J6" s="187"/>
      <c r="K6" s="187"/>
      <c r="L6" s="187"/>
      <c r="M6" s="187"/>
      <c r="N6" s="187"/>
    </row>
    <row r="7" spans="1:14" s="159" customFormat="1" ht="15.75" customHeight="1">
      <c r="A7" s="123">
        <v>852</v>
      </c>
      <c r="B7" s="123">
        <v>85201</v>
      </c>
      <c r="C7" s="123"/>
      <c r="D7" s="189" t="s">
        <v>81</v>
      </c>
      <c r="E7" s="190">
        <f>SUM(E8)</f>
        <v>1165922</v>
      </c>
      <c r="F7" s="190">
        <f>SUM(F8)</f>
        <v>1337222</v>
      </c>
      <c r="G7" s="190">
        <f>SUM(G8)</f>
        <v>1337222</v>
      </c>
      <c r="H7" s="127">
        <f t="shared" si="0"/>
        <v>100</v>
      </c>
      <c r="I7" s="64"/>
      <c r="J7" s="64"/>
      <c r="K7" s="64"/>
      <c r="L7" s="64"/>
      <c r="M7" s="64"/>
      <c r="N7" s="64"/>
    </row>
    <row r="8" spans="1:14" s="122" customFormat="1" ht="30" customHeight="1">
      <c r="A8" s="147">
        <v>852</v>
      </c>
      <c r="B8" s="147">
        <v>85201</v>
      </c>
      <c r="C8" s="147">
        <v>2130</v>
      </c>
      <c r="D8" s="191" t="s">
        <v>89</v>
      </c>
      <c r="E8" s="192">
        <v>1165922</v>
      </c>
      <c r="F8" s="193">
        <v>1337222</v>
      </c>
      <c r="G8" s="192">
        <v>1337222</v>
      </c>
      <c r="H8" s="150">
        <f t="shared" si="0"/>
        <v>100</v>
      </c>
      <c r="I8" s="69"/>
      <c r="J8" s="22"/>
      <c r="K8" s="22"/>
      <c r="L8" s="22"/>
      <c r="M8" s="22"/>
      <c r="N8" s="22"/>
    </row>
    <row r="9" spans="1:14" s="159" customFormat="1" ht="18" customHeight="1">
      <c r="A9" s="123">
        <v>852</v>
      </c>
      <c r="B9" s="123">
        <v>85202</v>
      </c>
      <c r="C9" s="123"/>
      <c r="D9" s="189" t="s">
        <v>82</v>
      </c>
      <c r="E9" s="190">
        <f>SUM(E10)</f>
        <v>727800</v>
      </c>
      <c r="F9" s="190">
        <f>SUM(F10)</f>
        <v>774134</v>
      </c>
      <c r="G9" s="190">
        <f>SUM(G10)</f>
        <v>774134</v>
      </c>
      <c r="H9" s="127">
        <f t="shared" si="0"/>
        <v>100</v>
      </c>
      <c r="I9" s="64"/>
      <c r="J9" s="64"/>
      <c r="K9" s="64"/>
      <c r="L9" s="64"/>
      <c r="M9" s="64"/>
      <c r="N9" s="64"/>
    </row>
    <row r="10" spans="1:14" s="159" customFormat="1" ht="30.75" customHeight="1">
      <c r="A10" s="147">
        <v>852</v>
      </c>
      <c r="B10" s="147">
        <v>85202</v>
      </c>
      <c r="C10" s="147">
        <v>2130</v>
      </c>
      <c r="D10" s="191" t="s">
        <v>89</v>
      </c>
      <c r="E10" s="192">
        <v>727800</v>
      </c>
      <c r="F10" s="192">
        <v>774134</v>
      </c>
      <c r="G10" s="192">
        <v>774134</v>
      </c>
      <c r="H10" s="150">
        <f t="shared" si="0"/>
        <v>100</v>
      </c>
      <c r="I10" s="69"/>
      <c r="J10" s="64"/>
      <c r="K10" s="64"/>
      <c r="L10" s="64"/>
      <c r="M10" s="64"/>
      <c r="N10" s="64"/>
    </row>
    <row r="11" spans="1:14" s="159" customFormat="1" ht="9" customHeight="1">
      <c r="A11" s="147"/>
      <c r="B11" s="147"/>
      <c r="C11" s="147"/>
      <c r="D11" s="147"/>
      <c r="E11" s="147"/>
      <c r="F11" s="147"/>
      <c r="G11" s="147"/>
      <c r="H11" s="147"/>
      <c r="I11" s="64"/>
      <c r="J11" s="64"/>
      <c r="K11" s="64"/>
      <c r="L11" s="64"/>
      <c r="M11" s="64"/>
      <c r="N11" s="64"/>
    </row>
    <row r="12" spans="1:14" s="199" customFormat="1" ht="12.75">
      <c r="A12" s="194">
        <v>854</v>
      </c>
      <c r="B12" s="194"/>
      <c r="C12" s="194"/>
      <c r="D12" s="195" t="s">
        <v>83</v>
      </c>
      <c r="E12" s="196">
        <f>SUM(E13:E14)/2</f>
        <v>0</v>
      </c>
      <c r="F12" s="197">
        <f>SUM(F13:F14)/2</f>
        <v>1502</v>
      </c>
      <c r="G12" s="196">
        <f>SUM(G13:G14)/2</f>
        <v>1502</v>
      </c>
      <c r="H12" s="178">
        <f t="shared" si="0"/>
        <v>100</v>
      </c>
      <c r="I12" s="198"/>
      <c r="J12" s="198"/>
      <c r="K12" s="198"/>
      <c r="L12" s="198"/>
      <c r="M12" s="198"/>
      <c r="N12" s="198"/>
    </row>
    <row r="13" spans="1:14" s="159" customFormat="1" ht="15" customHeight="1">
      <c r="A13" s="174">
        <v>854</v>
      </c>
      <c r="B13" s="174">
        <v>85415</v>
      </c>
      <c r="C13" s="174"/>
      <c r="D13" s="195" t="s">
        <v>84</v>
      </c>
      <c r="E13" s="196">
        <f>SUM(E14)</f>
        <v>0</v>
      </c>
      <c r="F13" s="197">
        <f>SUM(F14)</f>
        <v>1502</v>
      </c>
      <c r="G13" s="196">
        <f>SUM(G14)</f>
        <v>1502</v>
      </c>
      <c r="H13" s="178">
        <f t="shared" si="0"/>
        <v>100</v>
      </c>
      <c r="I13" s="64"/>
      <c r="J13" s="64"/>
      <c r="K13" s="64"/>
      <c r="L13" s="64"/>
      <c r="M13" s="64"/>
      <c r="N13" s="64"/>
    </row>
    <row r="14" spans="1:14" s="122" customFormat="1" ht="30" customHeight="1">
      <c r="A14" s="179">
        <v>854</v>
      </c>
      <c r="B14" s="179">
        <v>85415</v>
      </c>
      <c r="C14" s="147">
        <v>2130</v>
      </c>
      <c r="D14" s="191" t="s">
        <v>89</v>
      </c>
      <c r="E14" s="132">
        <v>0</v>
      </c>
      <c r="F14" s="200">
        <v>1502</v>
      </c>
      <c r="G14" s="132">
        <v>1502</v>
      </c>
      <c r="H14" s="173">
        <f t="shared" si="0"/>
        <v>100</v>
      </c>
      <c r="I14" s="69"/>
      <c r="J14" s="22"/>
      <c r="K14" s="22"/>
      <c r="L14" s="22"/>
      <c r="M14" s="22"/>
      <c r="N14" s="22"/>
    </row>
    <row r="15" spans="1:14" s="159" customFormat="1" ht="12.75">
      <c r="A15"/>
      <c r="B15"/>
      <c r="C15"/>
      <c r="D15" s="2"/>
      <c r="E15" s="3"/>
      <c r="F15" s="4"/>
      <c r="G15" s="3"/>
      <c r="H15" s="4"/>
      <c r="I15" s="64"/>
      <c r="J15" s="64"/>
      <c r="K15" s="64"/>
      <c r="L15" s="64"/>
      <c r="M15" s="64"/>
      <c r="N15" s="64"/>
    </row>
    <row r="16" spans="1:14" s="122" customFormat="1" ht="12.75">
      <c r="A16"/>
      <c r="B16"/>
      <c r="C16"/>
      <c r="D16" s="2"/>
      <c r="E16" s="3"/>
      <c r="F16" s="4"/>
      <c r="G16" s="3"/>
      <c r="H16" s="4"/>
      <c r="I16" s="22"/>
      <c r="J16" s="22"/>
      <c r="K16" s="22"/>
      <c r="L16" s="22"/>
      <c r="M16" s="22"/>
      <c r="N16" s="22"/>
    </row>
    <row r="17" spans="1:14" s="159" customFormat="1" ht="12.75">
      <c r="A17"/>
      <c r="B17"/>
      <c r="C17"/>
      <c r="D17" s="2"/>
      <c r="E17" s="3"/>
      <c r="F17" s="4"/>
      <c r="G17" s="3"/>
      <c r="H17" s="4"/>
      <c r="I17" s="64"/>
      <c r="J17" s="64"/>
      <c r="K17" s="64"/>
      <c r="L17" s="64"/>
      <c r="M17" s="64"/>
      <c r="N17" s="64"/>
    </row>
    <row r="18" spans="1:14" s="122" customFormat="1" ht="12.75">
      <c r="A18"/>
      <c r="B18"/>
      <c r="C18"/>
      <c r="D18" s="2"/>
      <c r="E18" s="3"/>
      <c r="F18" s="4"/>
      <c r="G18" s="3"/>
      <c r="H18" s="4"/>
      <c r="I18" s="22"/>
      <c r="J18" s="22"/>
      <c r="K18" s="22"/>
      <c r="L18" s="22"/>
      <c r="M18" s="22"/>
      <c r="N18" s="22"/>
    </row>
    <row r="19" spans="1:14" s="159" customFormat="1" ht="12.75">
      <c r="A19"/>
      <c r="B19"/>
      <c r="C19"/>
      <c r="D19" s="2"/>
      <c r="E19" s="3"/>
      <c r="F19" s="4"/>
      <c r="G19" s="3"/>
      <c r="H19" s="4"/>
      <c r="I19" s="64"/>
      <c r="J19" s="64"/>
      <c r="K19" s="64"/>
      <c r="L19" s="64"/>
      <c r="M19" s="64"/>
      <c r="N19" s="64"/>
    </row>
    <row r="20" spans="1:14" s="122" customFormat="1" ht="12.75">
      <c r="A20"/>
      <c r="B20"/>
      <c r="C20"/>
      <c r="D20" s="2"/>
      <c r="E20" s="3"/>
      <c r="F20" s="4"/>
      <c r="G20" s="3"/>
      <c r="H20" s="4"/>
      <c r="I20" s="22"/>
      <c r="J20" s="22"/>
      <c r="K20" s="22"/>
      <c r="L20" s="22"/>
      <c r="M20" s="22"/>
      <c r="N20" s="22"/>
    </row>
    <row r="21" spans="1:14" s="122" customFormat="1" ht="12.75">
      <c r="A21"/>
      <c r="B21"/>
      <c r="C21"/>
      <c r="D21" s="2"/>
      <c r="E21" s="3"/>
      <c r="F21" s="4"/>
      <c r="G21" s="3"/>
      <c r="H21" s="4"/>
      <c r="I21" s="22"/>
      <c r="J21" s="22"/>
      <c r="K21" s="22"/>
      <c r="L21" s="22"/>
      <c r="M21" s="22"/>
      <c r="N21" s="22"/>
    </row>
    <row r="22" spans="1:14" s="122" customFormat="1" ht="12.75">
      <c r="A22"/>
      <c r="B22"/>
      <c r="C22"/>
      <c r="D22" s="2"/>
      <c r="E22" s="3"/>
      <c r="F22" s="4"/>
      <c r="G22" s="3"/>
      <c r="H22" s="4"/>
      <c r="I22" s="22"/>
      <c r="J22" s="22"/>
      <c r="K22" s="22"/>
      <c r="L22" s="22"/>
      <c r="M22" s="22"/>
      <c r="N22" s="22"/>
    </row>
    <row r="23" spans="1:14" s="159" customFormat="1" ht="12.75">
      <c r="A23"/>
      <c r="B23"/>
      <c r="C23"/>
      <c r="D23" s="2"/>
      <c r="E23" s="3"/>
      <c r="F23" s="4"/>
      <c r="G23" s="3"/>
      <c r="H23" s="4"/>
      <c r="I23" s="64"/>
      <c r="J23" s="64"/>
      <c r="K23" s="64"/>
      <c r="L23" s="64"/>
      <c r="M23" s="64"/>
      <c r="N23" s="64"/>
    </row>
    <row r="24" spans="1:14" s="122" customFormat="1" ht="12.75">
      <c r="A24"/>
      <c r="B24"/>
      <c r="C24"/>
      <c r="D24" s="2"/>
      <c r="E24" s="3"/>
      <c r="F24" s="4"/>
      <c r="G24" s="3"/>
      <c r="H24" s="4"/>
      <c r="I24" s="22"/>
      <c r="J24" s="22"/>
      <c r="K24" s="22"/>
      <c r="L24" s="22"/>
      <c r="M24" s="22"/>
      <c r="N24" s="22"/>
    </row>
    <row r="25" spans="1:14" s="159" customFormat="1" ht="12.75">
      <c r="A25"/>
      <c r="B25"/>
      <c r="C25"/>
      <c r="D25" s="2"/>
      <c r="E25" s="3"/>
      <c r="F25" s="4"/>
      <c r="G25" s="3"/>
      <c r="H25" s="4"/>
      <c r="I25" s="64"/>
      <c r="J25" s="64"/>
      <c r="K25" s="64"/>
      <c r="L25" s="64"/>
      <c r="M25" s="64"/>
      <c r="N25" s="64"/>
    </row>
    <row r="26" spans="1:14" s="122" customFormat="1" ht="12.75">
      <c r="A26"/>
      <c r="B26"/>
      <c r="C26"/>
      <c r="D26" s="2"/>
      <c r="E26" s="3"/>
      <c r="F26" s="4"/>
      <c r="G26" s="3"/>
      <c r="H26" s="4"/>
      <c r="I26" s="22"/>
      <c r="J26" s="22"/>
      <c r="K26" s="22"/>
      <c r="L26" s="22"/>
      <c r="M26" s="22"/>
      <c r="N26" s="22"/>
    </row>
    <row r="27" spans="1:14" s="159" customFormat="1" ht="12.75">
      <c r="A27"/>
      <c r="B27"/>
      <c r="C27"/>
      <c r="D27" s="2"/>
      <c r="E27" s="3"/>
      <c r="F27" s="4"/>
      <c r="G27" s="3"/>
      <c r="H27" s="4"/>
      <c r="I27" s="64"/>
      <c r="J27" s="64"/>
      <c r="K27" s="64"/>
      <c r="L27" s="64"/>
      <c r="M27" s="64"/>
      <c r="N27" s="64"/>
    </row>
    <row r="28" spans="1:14" s="122" customFormat="1" ht="12.75">
      <c r="A28"/>
      <c r="B28"/>
      <c r="C28"/>
      <c r="D28" s="2"/>
      <c r="E28" s="3"/>
      <c r="F28" s="4"/>
      <c r="G28" s="3"/>
      <c r="H28" s="4"/>
      <c r="I28" s="22"/>
      <c r="J28" s="22"/>
      <c r="K28" s="22"/>
      <c r="L28" s="22"/>
      <c r="M28" s="22"/>
      <c r="N28" s="22"/>
    </row>
    <row r="29" spans="1:14" s="159" customFormat="1" ht="12.75">
      <c r="A29"/>
      <c r="B29"/>
      <c r="C29"/>
      <c r="D29" s="2"/>
      <c r="E29" s="3"/>
      <c r="F29" s="4"/>
      <c r="G29" s="3"/>
      <c r="H29" s="4"/>
      <c r="I29" s="64"/>
      <c r="J29" s="64"/>
      <c r="K29" s="64"/>
      <c r="L29" s="64"/>
      <c r="M29" s="64"/>
      <c r="N29" s="64"/>
    </row>
    <row r="30" spans="1:14" s="122" customFormat="1" ht="12.75">
      <c r="A30"/>
      <c r="B30"/>
      <c r="C30"/>
      <c r="D30" s="2"/>
      <c r="E30" s="3"/>
      <c r="F30" s="4"/>
      <c r="G30" s="3"/>
      <c r="H30" s="4"/>
      <c r="I30" s="22"/>
      <c r="J30" s="22"/>
      <c r="K30" s="22"/>
      <c r="L30" s="22"/>
      <c r="M30" s="22"/>
      <c r="N30" s="22"/>
    </row>
    <row r="31" spans="1:14" s="159" customFormat="1" ht="12.75">
      <c r="A31"/>
      <c r="B31"/>
      <c r="C31"/>
      <c r="D31" s="2"/>
      <c r="E31" s="3"/>
      <c r="F31" s="4"/>
      <c r="G31" s="3"/>
      <c r="H31" s="4"/>
      <c r="I31" s="64"/>
      <c r="J31" s="64"/>
      <c r="K31" s="64"/>
      <c r="L31" s="64"/>
      <c r="M31" s="64"/>
      <c r="N31" s="64"/>
    </row>
    <row r="32" spans="1:14" s="122" customFormat="1" ht="12.75">
      <c r="A32"/>
      <c r="B32"/>
      <c r="C32"/>
      <c r="D32" s="2"/>
      <c r="E32" s="3"/>
      <c r="F32" s="4"/>
      <c r="G32" s="3"/>
      <c r="H32" s="4"/>
      <c r="I32" s="22"/>
      <c r="J32" s="22"/>
      <c r="K32" s="22"/>
      <c r="L32" s="22"/>
      <c r="M32" s="22"/>
      <c r="N32" s="22"/>
    </row>
    <row r="33" spans="1:14" s="159" customFormat="1" ht="12.75">
      <c r="A33"/>
      <c r="B33"/>
      <c r="C33"/>
      <c r="D33" s="2"/>
      <c r="E33" s="3"/>
      <c r="F33" s="4"/>
      <c r="G33" s="3"/>
      <c r="H33" s="4"/>
      <c r="I33" s="64"/>
      <c r="J33" s="64"/>
      <c r="K33" s="64"/>
      <c r="L33" s="64"/>
      <c r="M33" s="64"/>
      <c r="N33" s="64"/>
    </row>
    <row r="34" spans="1:14" s="122" customFormat="1" ht="12.75">
      <c r="A34"/>
      <c r="B34"/>
      <c r="C34"/>
      <c r="D34" s="2"/>
      <c r="E34" s="3"/>
      <c r="F34" s="4"/>
      <c r="G34" s="3"/>
      <c r="H34" s="4"/>
      <c r="I34" s="22"/>
      <c r="J34" s="22"/>
      <c r="K34" s="22"/>
      <c r="L34" s="22"/>
      <c r="M34" s="22"/>
      <c r="N34" s="22"/>
    </row>
    <row r="35" spans="1:14" s="159" customFormat="1" ht="12.75">
      <c r="A35"/>
      <c r="B35"/>
      <c r="C35"/>
      <c r="D35" s="2"/>
      <c r="E35" s="3"/>
      <c r="F35" s="4"/>
      <c r="G35" s="3"/>
      <c r="H35" s="4"/>
      <c r="I35" s="64"/>
      <c r="J35" s="64"/>
      <c r="K35" s="64"/>
      <c r="L35" s="64"/>
      <c r="M35" s="64"/>
      <c r="N35" s="64"/>
    </row>
    <row r="36" spans="1:14" s="122" customFormat="1" ht="12.75">
      <c r="A36"/>
      <c r="B36"/>
      <c r="C36"/>
      <c r="D36" s="2"/>
      <c r="E36" s="3"/>
      <c r="F36" s="4"/>
      <c r="G36" s="3"/>
      <c r="H36" s="4"/>
      <c r="I36" s="22"/>
      <c r="J36" s="22"/>
      <c r="K36" s="22"/>
      <c r="L36" s="22"/>
      <c r="M36" s="22"/>
      <c r="N36" s="22"/>
    </row>
    <row r="37" spans="1:14" s="159" customFormat="1" ht="12.75">
      <c r="A37"/>
      <c r="B37"/>
      <c r="C37"/>
      <c r="D37" s="2"/>
      <c r="E37" s="3"/>
      <c r="F37" s="4"/>
      <c r="G37" s="3"/>
      <c r="H37" s="4"/>
      <c r="I37" s="64"/>
      <c r="J37" s="64"/>
      <c r="K37" s="64"/>
      <c r="L37" s="64"/>
      <c r="M37" s="64"/>
      <c r="N37" s="64"/>
    </row>
    <row r="38" spans="1:14" s="122" customFormat="1" ht="12.75">
      <c r="A38"/>
      <c r="B38"/>
      <c r="C38"/>
      <c r="D38" s="2"/>
      <c r="E38" s="3"/>
      <c r="F38" s="4"/>
      <c r="G38" s="3"/>
      <c r="H38" s="4"/>
      <c r="I38" s="22"/>
      <c r="J38" s="22"/>
      <c r="K38" s="22"/>
      <c r="L38" s="22"/>
      <c r="M38" s="22"/>
      <c r="N38" s="22"/>
    </row>
    <row r="39" spans="1:14" s="159" customFormat="1" ht="12.75">
      <c r="A39"/>
      <c r="B39"/>
      <c r="C39"/>
      <c r="D39" s="2"/>
      <c r="E39" s="3"/>
      <c r="F39" s="4"/>
      <c r="G39" s="3"/>
      <c r="H39" s="4"/>
      <c r="I39" s="64"/>
      <c r="J39" s="64"/>
      <c r="K39" s="64"/>
      <c r="L39" s="64"/>
      <c r="M39" s="64"/>
      <c r="N39" s="64"/>
    </row>
    <row r="40" spans="1:14" s="122" customFormat="1" ht="12.75">
      <c r="A40"/>
      <c r="B40"/>
      <c r="C40"/>
      <c r="D40" s="2"/>
      <c r="E40" s="3"/>
      <c r="F40" s="4"/>
      <c r="G40" s="3"/>
      <c r="H40" s="4"/>
      <c r="I40" s="22"/>
      <c r="J40" s="22"/>
      <c r="K40" s="22"/>
      <c r="L40" s="22"/>
      <c r="M40" s="22"/>
      <c r="N40" s="22"/>
    </row>
    <row r="41" spans="1:14" s="159" customFormat="1" ht="12.75">
      <c r="A41"/>
      <c r="B41"/>
      <c r="C41"/>
      <c r="D41" s="2"/>
      <c r="E41" s="3"/>
      <c r="F41" s="4"/>
      <c r="G41" s="3"/>
      <c r="H41" s="4"/>
      <c r="I41" s="64"/>
      <c r="J41" s="64"/>
      <c r="K41" s="64"/>
      <c r="L41" s="64"/>
      <c r="M41" s="64"/>
      <c r="N41" s="64"/>
    </row>
    <row r="42" spans="1:14" s="122" customFormat="1" ht="12.75">
      <c r="A42"/>
      <c r="B42"/>
      <c r="C42"/>
      <c r="D42" s="2"/>
      <c r="E42" s="3"/>
      <c r="F42" s="4"/>
      <c r="G42" s="3"/>
      <c r="H42" s="4"/>
      <c r="I42" s="22"/>
      <c r="J42" s="22"/>
      <c r="K42" s="22"/>
      <c r="L42" s="22"/>
      <c r="M42" s="22"/>
      <c r="N42" s="22"/>
    </row>
    <row r="43" spans="1:14" s="159" customFormat="1" ht="12.75">
      <c r="A43"/>
      <c r="B43"/>
      <c r="C43"/>
      <c r="D43" s="2"/>
      <c r="E43" s="3"/>
      <c r="F43" s="4"/>
      <c r="G43" s="3"/>
      <c r="H43" s="4"/>
      <c r="I43" s="64"/>
      <c r="J43" s="64"/>
      <c r="K43" s="64"/>
      <c r="L43" s="64"/>
      <c r="M43" s="64"/>
      <c r="N43" s="64"/>
    </row>
    <row r="44" spans="1:14" s="122" customFormat="1" ht="12.75">
      <c r="A44"/>
      <c r="B44"/>
      <c r="C44"/>
      <c r="D44" s="2"/>
      <c r="E44" s="3"/>
      <c r="F44" s="4"/>
      <c r="G44" s="3"/>
      <c r="H44" s="4"/>
      <c r="I44" s="22"/>
      <c r="J44" s="22"/>
      <c r="K44" s="22"/>
      <c r="L44" s="22"/>
      <c r="M44" s="22"/>
      <c r="N44" s="22"/>
    </row>
    <row r="45" spans="1:14" s="159" customFormat="1" ht="12.75">
      <c r="A45"/>
      <c r="B45"/>
      <c r="C45"/>
      <c r="D45" s="2"/>
      <c r="E45" s="3"/>
      <c r="F45" s="4"/>
      <c r="G45" s="3"/>
      <c r="H45" s="4"/>
      <c r="I45" s="64"/>
      <c r="J45" s="64"/>
      <c r="K45" s="64"/>
      <c r="L45" s="64"/>
      <c r="M45" s="64"/>
      <c r="N45" s="64"/>
    </row>
    <row r="46" spans="1:14" s="159" customFormat="1" ht="12.75">
      <c r="A46"/>
      <c r="B46"/>
      <c r="C46"/>
      <c r="D46" s="2"/>
      <c r="E46" s="3"/>
      <c r="F46" s="4"/>
      <c r="G46" s="3"/>
      <c r="H46" s="4"/>
      <c r="I46" s="64"/>
      <c r="J46" s="64"/>
      <c r="K46" s="64"/>
      <c r="L46" s="64"/>
      <c r="M46" s="64"/>
      <c r="N46" s="64"/>
    </row>
    <row r="47" spans="1:14" s="122" customFormat="1" ht="12.75">
      <c r="A47"/>
      <c r="B47"/>
      <c r="C47"/>
      <c r="D47" s="2"/>
      <c r="E47" s="3"/>
      <c r="F47" s="4"/>
      <c r="G47" s="3"/>
      <c r="H47" s="4"/>
      <c r="I47" s="22"/>
      <c r="J47" s="22"/>
      <c r="K47" s="22"/>
      <c r="L47" s="22"/>
      <c r="M47" s="22"/>
      <c r="N47" s="22"/>
    </row>
    <row r="48" spans="1:14" s="159" customFormat="1" ht="12.75">
      <c r="A48"/>
      <c r="B48"/>
      <c r="C48"/>
      <c r="D48" s="2"/>
      <c r="E48" s="3"/>
      <c r="F48" s="4"/>
      <c r="G48" s="3"/>
      <c r="H48" s="4"/>
      <c r="I48" s="64"/>
      <c r="J48" s="64"/>
      <c r="K48" s="64"/>
      <c r="L48" s="64"/>
      <c r="M48" s="64"/>
      <c r="N48" s="64"/>
    </row>
    <row r="49" spans="1:14" s="159" customFormat="1" ht="12.75">
      <c r="A49"/>
      <c r="B49"/>
      <c r="C49"/>
      <c r="D49" s="2"/>
      <c r="E49" s="3"/>
      <c r="F49" s="4"/>
      <c r="G49" s="3"/>
      <c r="H49" s="4"/>
      <c r="I49" s="64"/>
      <c r="J49" s="64"/>
      <c r="K49" s="64"/>
      <c r="L49" s="64"/>
      <c r="M49" s="64"/>
      <c r="N49" s="64"/>
    </row>
    <row r="50" spans="1:14" s="122" customFormat="1" ht="12.75">
      <c r="A50"/>
      <c r="B50"/>
      <c r="C50"/>
      <c r="D50" s="2"/>
      <c r="E50" s="3"/>
      <c r="F50" s="4"/>
      <c r="G50" s="3"/>
      <c r="H50" s="4"/>
      <c r="I50" s="22"/>
      <c r="J50" s="22"/>
      <c r="K50" s="22"/>
      <c r="L50" s="22"/>
      <c r="M50" s="22"/>
      <c r="N50" s="22"/>
    </row>
    <row r="51" spans="1:14" s="159" customFormat="1" ht="12.75">
      <c r="A51"/>
      <c r="B51"/>
      <c r="C51"/>
      <c r="D51" s="2"/>
      <c r="E51" s="3"/>
      <c r="F51" s="4"/>
      <c r="G51" s="3"/>
      <c r="H51" s="4"/>
      <c r="I51" s="64"/>
      <c r="J51" s="64"/>
      <c r="K51" s="64"/>
      <c r="L51" s="64"/>
      <c r="M51" s="64"/>
      <c r="N51" s="64"/>
    </row>
    <row r="52" spans="1:14" s="122" customFormat="1" ht="12.75">
      <c r="A52"/>
      <c r="B52"/>
      <c r="C52"/>
      <c r="D52" s="2"/>
      <c r="E52" s="3"/>
      <c r="F52" s="4"/>
      <c r="G52" s="3"/>
      <c r="H52" s="4"/>
      <c r="I52" s="22"/>
      <c r="J52" s="22"/>
      <c r="K52" s="22"/>
      <c r="L52" s="22"/>
      <c r="M52" s="22"/>
      <c r="N52" s="22"/>
    </row>
    <row r="53" spans="1:14" s="159" customFormat="1" ht="12.75">
      <c r="A53"/>
      <c r="B53"/>
      <c r="C53"/>
      <c r="D53" s="2"/>
      <c r="E53" s="3"/>
      <c r="F53" s="4"/>
      <c r="G53" s="3"/>
      <c r="H53" s="4"/>
      <c r="I53" s="64"/>
      <c r="J53" s="64"/>
      <c r="K53" s="64"/>
      <c r="L53" s="64"/>
      <c r="M53" s="64"/>
      <c r="N53" s="64"/>
    </row>
    <row r="54" spans="1:14" s="122" customFormat="1" ht="12.75">
      <c r="A54"/>
      <c r="B54"/>
      <c r="C54"/>
      <c r="D54" s="2"/>
      <c r="E54" s="3"/>
      <c r="F54" s="4"/>
      <c r="G54" s="3"/>
      <c r="H54" s="4"/>
      <c r="I54" s="22"/>
      <c r="J54" s="22"/>
      <c r="K54" s="22"/>
      <c r="L54" s="22"/>
      <c r="M54" s="22"/>
      <c r="N54" s="22"/>
    </row>
    <row r="55" spans="1:14" s="159" customFormat="1" ht="12.75">
      <c r="A55"/>
      <c r="B55"/>
      <c r="C55"/>
      <c r="D55" s="2"/>
      <c r="E55" s="3"/>
      <c r="F55" s="4"/>
      <c r="G55" s="3"/>
      <c r="H55" s="4"/>
      <c r="I55" s="64"/>
      <c r="J55" s="64"/>
      <c r="K55" s="64"/>
      <c r="L55" s="64"/>
      <c r="M55" s="64"/>
      <c r="N55" s="64"/>
    </row>
    <row r="56" spans="1:14" s="122" customFormat="1" ht="12.75">
      <c r="A56"/>
      <c r="B56"/>
      <c r="C56"/>
      <c r="D56" s="2"/>
      <c r="E56" s="3"/>
      <c r="F56" s="4"/>
      <c r="G56" s="3"/>
      <c r="H56" s="4"/>
      <c r="I56" s="22"/>
      <c r="J56" s="22"/>
      <c r="K56" s="22"/>
      <c r="L56" s="22"/>
      <c r="M56" s="22"/>
      <c r="N56" s="22"/>
    </row>
    <row r="57" spans="1:14" s="159" customFormat="1" ht="12.75">
      <c r="A57"/>
      <c r="B57"/>
      <c r="C57"/>
      <c r="D57" s="2"/>
      <c r="E57" s="3"/>
      <c r="F57" s="4"/>
      <c r="G57" s="3"/>
      <c r="H57" s="4"/>
      <c r="I57" s="64"/>
      <c r="J57" s="64"/>
      <c r="K57" s="64"/>
      <c r="L57" s="64"/>
      <c r="M57" s="64"/>
      <c r="N57" s="64"/>
    </row>
    <row r="58" spans="1:14" s="122" customFormat="1" ht="12.75">
      <c r="A58"/>
      <c r="B58"/>
      <c r="C58"/>
      <c r="D58" s="2"/>
      <c r="E58" s="3"/>
      <c r="F58" s="4"/>
      <c r="G58" s="3"/>
      <c r="H58" s="4"/>
      <c r="I58" s="22"/>
      <c r="J58" s="22"/>
      <c r="K58" s="22"/>
      <c r="L58" s="22"/>
      <c r="M58" s="22"/>
      <c r="N58" s="22"/>
    </row>
    <row r="59" spans="1:14" s="159" customFormat="1" ht="12.75">
      <c r="A59"/>
      <c r="B59"/>
      <c r="C59"/>
      <c r="D59" s="2"/>
      <c r="E59" s="3"/>
      <c r="F59" s="4"/>
      <c r="G59" s="3"/>
      <c r="H59" s="4"/>
      <c r="I59" s="64"/>
      <c r="J59" s="64"/>
      <c r="K59" s="64"/>
      <c r="L59" s="64"/>
      <c r="M59" s="64"/>
      <c r="N59" s="64"/>
    </row>
    <row r="60" spans="1:14" s="122" customFormat="1" ht="12.75">
      <c r="A60"/>
      <c r="B60"/>
      <c r="C60"/>
      <c r="D60" s="2"/>
      <c r="E60" s="3"/>
      <c r="F60" s="4"/>
      <c r="G60" s="3"/>
      <c r="H60" s="4"/>
      <c r="I60" s="22"/>
      <c r="J60" s="22"/>
      <c r="K60" s="22"/>
      <c r="L60" s="22"/>
      <c r="M60" s="22"/>
      <c r="N60" s="22"/>
    </row>
    <row r="61" spans="1:14" s="159" customFormat="1" ht="12.75">
      <c r="A61"/>
      <c r="B61"/>
      <c r="C61"/>
      <c r="D61" s="2"/>
      <c r="E61" s="3"/>
      <c r="F61" s="4"/>
      <c r="G61" s="3"/>
      <c r="H61" s="4"/>
      <c r="I61" s="64"/>
      <c r="J61" s="64"/>
      <c r="K61" s="64"/>
      <c r="L61" s="64"/>
      <c r="M61" s="64"/>
      <c r="N61" s="64"/>
    </row>
    <row r="62" spans="1:14" s="122" customFormat="1" ht="12.75">
      <c r="A62"/>
      <c r="B62"/>
      <c r="C62"/>
      <c r="D62" s="2"/>
      <c r="E62" s="3"/>
      <c r="F62" s="4"/>
      <c r="G62" s="3"/>
      <c r="H62" s="4"/>
      <c r="I62" s="22"/>
      <c r="J62" s="22"/>
      <c r="K62" s="22"/>
      <c r="L62" s="22"/>
      <c r="M62" s="22"/>
      <c r="N62" s="22"/>
    </row>
    <row r="63" spans="1:14" s="159" customFormat="1" ht="12.75">
      <c r="A63"/>
      <c r="B63"/>
      <c r="C63"/>
      <c r="D63" s="2"/>
      <c r="E63" s="3"/>
      <c r="F63" s="4"/>
      <c r="G63" s="3"/>
      <c r="H63" s="4"/>
      <c r="I63" s="64"/>
      <c r="J63" s="64"/>
      <c r="K63" s="64"/>
      <c r="L63" s="64"/>
      <c r="M63" s="64"/>
      <c r="N63" s="64"/>
    </row>
    <row r="64" spans="1:14" s="122" customFormat="1" ht="12.75">
      <c r="A64"/>
      <c r="B64"/>
      <c r="C64"/>
      <c r="D64" s="2"/>
      <c r="E64" s="3"/>
      <c r="F64" s="4"/>
      <c r="G64" s="3"/>
      <c r="H64" s="4"/>
      <c r="I64" s="22"/>
      <c r="J64" s="22"/>
      <c r="K64" s="22"/>
      <c r="L64" s="22"/>
      <c r="M64" s="22"/>
      <c r="N64" s="22"/>
    </row>
    <row r="65" spans="1:14" s="159" customFormat="1" ht="12.75">
      <c r="A65"/>
      <c r="B65"/>
      <c r="C65"/>
      <c r="D65" s="2"/>
      <c r="E65" s="3"/>
      <c r="F65" s="4"/>
      <c r="G65" s="3"/>
      <c r="H65" s="4"/>
      <c r="I65" s="64"/>
      <c r="J65" s="64"/>
      <c r="K65" s="64"/>
      <c r="L65" s="64"/>
      <c r="M65" s="64"/>
      <c r="N65" s="64"/>
    </row>
    <row r="66" spans="1:14" s="122" customFormat="1" ht="12.75">
      <c r="A66"/>
      <c r="B66"/>
      <c r="C66"/>
      <c r="D66" s="2"/>
      <c r="E66" s="3"/>
      <c r="F66" s="4"/>
      <c r="G66" s="3"/>
      <c r="H66" s="4"/>
      <c r="I66" s="22"/>
      <c r="J66" s="22"/>
      <c r="K66" s="22"/>
      <c r="L66" s="22"/>
      <c r="M66" s="22"/>
      <c r="N66" s="22"/>
    </row>
    <row r="67" spans="1:14" s="122" customFormat="1" ht="12.75">
      <c r="A67"/>
      <c r="B67"/>
      <c r="C67"/>
      <c r="D67" s="2"/>
      <c r="E67" s="3"/>
      <c r="F67" s="4"/>
      <c r="G67" s="3"/>
      <c r="H67" s="4"/>
      <c r="I67" s="22"/>
      <c r="J67" s="22"/>
      <c r="K67" s="22"/>
      <c r="L67" s="22"/>
      <c r="M67" s="22"/>
      <c r="N67" s="22"/>
    </row>
    <row r="68" spans="1:14" s="122" customFormat="1" ht="12.75">
      <c r="A68"/>
      <c r="B68"/>
      <c r="C68"/>
      <c r="D68" s="2"/>
      <c r="E68" s="3"/>
      <c r="F68" s="4"/>
      <c r="G68" s="3"/>
      <c r="H68" s="4"/>
      <c r="I68" s="22"/>
      <c r="J68" s="22"/>
      <c r="K68" s="22"/>
      <c r="L68" s="22"/>
      <c r="M68" s="22"/>
      <c r="N68" s="22"/>
    </row>
    <row r="69" spans="1:14" s="122" customFormat="1" ht="12.75">
      <c r="A69"/>
      <c r="B69"/>
      <c r="C69"/>
      <c r="D69" s="2"/>
      <c r="E69" s="3"/>
      <c r="F69" s="4"/>
      <c r="G69" s="3"/>
      <c r="H69" s="4"/>
      <c r="I69" s="22"/>
      <c r="J69" s="22"/>
      <c r="K69" s="22"/>
      <c r="L69" s="22"/>
      <c r="M69" s="22"/>
      <c r="N69" s="22"/>
    </row>
  </sheetData>
  <sheetProtection selectLockedCells="1" selectUnlockedCells="1"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  <mergeCell ref="A11:H11"/>
  </mergeCells>
  <printOptions/>
  <pageMargins left="0.5701388888888889" right="0.4097222222222222" top="0.4722222222222222" bottom="0.39375" header="0.5118055555555555" footer="0.5118055555555555"/>
  <pageSetup horizontalDpi="300" verticalDpi="300" orientation="landscape" paperSize="9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75" zoomScaleNormal="75" zoomScaleSheetLayoutView="75" workbookViewId="0" topLeftCell="E1">
      <selection activeCell="M10" sqref="M10"/>
    </sheetView>
  </sheetViews>
  <sheetFormatPr defaultColWidth="8.796875" defaultRowHeight="15"/>
  <cols>
    <col min="1" max="1" width="4.69921875" style="0" customWidth="1"/>
    <col min="2" max="2" width="7" style="0" customWidth="1"/>
    <col min="3" max="3" width="38" style="2" customWidth="1"/>
    <col min="4" max="4" width="12.5" style="3" customWidth="1"/>
    <col min="5" max="5" width="13.09765625" style="4" customWidth="1"/>
    <col min="6" max="6" width="0" style="3" hidden="1" customWidth="1"/>
    <col min="7" max="7" width="13.09765625" style="4" customWidth="1"/>
    <col min="8" max="8" width="9.69921875" style="4" customWidth="1"/>
    <col min="9" max="9" width="10.09765625" style="4" customWidth="1"/>
    <col min="10" max="10" width="9.5" style="4" customWidth="1"/>
    <col min="11" max="11" width="10.69921875" style="4" customWidth="1"/>
    <col min="12" max="12" width="7.19921875" style="0" customWidth="1"/>
    <col min="13" max="13" width="15.69921875" style="137" customWidth="1"/>
    <col min="14" max="16384" width="8.69921875" style="137" customWidth="1"/>
  </cols>
  <sheetData>
    <row r="1" spans="1:12" ht="24.75" customHeight="1">
      <c r="A1" s="118"/>
      <c r="B1" s="118"/>
      <c r="C1" s="6"/>
      <c r="D1" s="7"/>
      <c r="E1" s="13"/>
      <c r="F1" s="119" t="s">
        <v>90</v>
      </c>
      <c r="G1" s="119"/>
      <c r="H1" s="119"/>
      <c r="I1" s="119"/>
      <c r="J1" s="119"/>
      <c r="K1" s="119"/>
      <c r="L1" s="119"/>
    </row>
    <row r="2" spans="1:12" ht="12.75">
      <c r="A2" s="9" t="s">
        <v>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 t="s">
        <v>92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6" customHeight="1">
      <c r="A5" s="9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 customHeight="1">
      <c r="A6" s="160"/>
      <c r="B6" s="160"/>
      <c r="C6" s="160"/>
      <c r="D6" s="160"/>
      <c r="E6" s="160"/>
      <c r="F6" s="160"/>
      <c r="G6" s="160"/>
      <c r="H6" s="160"/>
      <c r="I6" s="161" t="s">
        <v>5</v>
      </c>
      <c r="J6" s="161"/>
      <c r="K6" s="161"/>
      <c r="L6" s="161"/>
    </row>
    <row r="7" spans="1:13" ht="18" customHeight="1">
      <c r="A7" s="71" t="s">
        <v>6</v>
      </c>
      <c r="B7" s="71" t="s">
        <v>7</v>
      </c>
      <c r="C7" s="16" t="s">
        <v>8</v>
      </c>
      <c r="D7" s="19" t="s">
        <v>9</v>
      </c>
      <c r="E7" s="19" t="s">
        <v>36</v>
      </c>
      <c r="F7" s="19" t="s">
        <v>93</v>
      </c>
      <c r="G7" s="19" t="s">
        <v>79</v>
      </c>
      <c r="H7" s="162" t="s">
        <v>13</v>
      </c>
      <c r="I7" s="162"/>
      <c r="J7" s="162"/>
      <c r="K7" s="162"/>
      <c r="L7" s="17" t="s">
        <v>45</v>
      </c>
      <c r="M7" s="138"/>
    </row>
    <row r="8" spans="1:13" s="122" customFormat="1" ht="35.25" customHeight="1">
      <c r="A8" s="71"/>
      <c r="B8" s="71"/>
      <c r="C8" s="16"/>
      <c r="D8" s="19"/>
      <c r="E8" s="19"/>
      <c r="F8" s="19"/>
      <c r="G8" s="19"/>
      <c r="H8" s="19" t="s">
        <v>15</v>
      </c>
      <c r="I8" s="19" t="s">
        <v>16</v>
      </c>
      <c r="J8" s="19" t="s">
        <v>17</v>
      </c>
      <c r="K8" s="19" t="s">
        <v>18</v>
      </c>
      <c r="L8" s="17"/>
      <c r="M8" s="138"/>
    </row>
    <row r="9" spans="1:12" s="122" customFormat="1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  <c r="L9" s="201">
        <v>11</v>
      </c>
    </row>
    <row r="10" spans="1:13" s="141" customFormat="1" ht="25.5" customHeight="1">
      <c r="A10" s="24" t="s">
        <v>46</v>
      </c>
      <c r="B10" s="24"/>
      <c r="C10" s="24"/>
      <c r="D10" s="76">
        <f>SUM(D12:D16)/2</f>
        <v>8000</v>
      </c>
      <c r="E10" s="76">
        <f aca="true" t="shared" si="0" ref="E10:K10">SUM(E12:E16)/2</f>
        <v>13000</v>
      </c>
      <c r="F10" s="76">
        <f t="shared" si="0"/>
        <v>0</v>
      </c>
      <c r="G10" s="76">
        <f t="shared" si="0"/>
        <v>12970</v>
      </c>
      <c r="H10" s="76">
        <f t="shared" si="0"/>
        <v>0</v>
      </c>
      <c r="I10" s="76">
        <f t="shared" si="0"/>
        <v>12970</v>
      </c>
      <c r="J10" s="76">
        <f t="shared" si="0"/>
        <v>0</v>
      </c>
      <c r="K10" s="76">
        <f t="shared" si="0"/>
        <v>0</v>
      </c>
      <c r="L10" s="164">
        <f>G10/E10*100</f>
        <v>99.76923076923076</v>
      </c>
      <c r="M10" s="139"/>
    </row>
    <row r="11" spans="1:13" s="107" customFormat="1" ht="9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65"/>
    </row>
    <row r="12" spans="1:13" s="103" customFormat="1" ht="21.75" customHeight="1">
      <c r="A12" s="142">
        <v>710</v>
      </c>
      <c r="B12" s="142"/>
      <c r="C12" s="166" t="s">
        <v>52</v>
      </c>
      <c r="D12" s="167">
        <f aca="true" t="shared" si="1" ref="D12:K12">SUM(D13:D13)</f>
        <v>8000</v>
      </c>
      <c r="E12" s="167">
        <f t="shared" si="1"/>
        <v>6000</v>
      </c>
      <c r="F12" s="167">
        <f t="shared" si="1"/>
        <v>0</v>
      </c>
      <c r="G12" s="167">
        <f t="shared" si="1"/>
        <v>5970</v>
      </c>
      <c r="H12" s="167">
        <f t="shared" si="1"/>
        <v>0</v>
      </c>
      <c r="I12" s="168">
        <f t="shared" si="1"/>
        <v>5970</v>
      </c>
      <c r="J12" s="168">
        <f t="shared" si="1"/>
        <v>0</v>
      </c>
      <c r="K12" s="168">
        <f t="shared" si="1"/>
        <v>0</v>
      </c>
      <c r="L12" s="169">
        <f>G12/E12*100</f>
        <v>99.5</v>
      </c>
      <c r="M12" s="165"/>
    </row>
    <row r="13" spans="1:13" s="103" customFormat="1" ht="21.75" customHeight="1">
      <c r="A13" s="202">
        <v>710</v>
      </c>
      <c r="B13" s="202">
        <v>71035</v>
      </c>
      <c r="C13" s="203" t="s">
        <v>94</v>
      </c>
      <c r="D13" s="204">
        <v>8000</v>
      </c>
      <c r="E13" s="204">
        <v>6000</v>
      </c>
      <c r="F13" s="205">
        <v>0</v>
      </c>
      <c r="G13" s="204">
        <v>5970</v>
      </c>
      <c r="H13" s="204">
        <v>0</v>
      </c>
      <c r="I13" s="206">
        <v>5970</v>
      </c>
      <c r="J13" s="206">
        <v>0</v>
      </c>
      <c r="K13" s="206">
        <v>0</v>
      </c>
      <c r="L13" s="207">
        <f>G13/E13*100</f>
        <v>99.5</v>
      </c>
      <c r="M13" s="165"/>
    </row>
    <row r="14" spans="1:13" s="103" customFormat="1" ht="9.75" customHeight="1">
      <c r="A14" s="208"/>
      <c r="B14" s="209"/>
      <c r="C14" s="210"/>
      <c r="D14" s="211"/>
      <c r="E14" s="211"/>
      <c r="F14" s="212"/>
      <c r="G14" s="211"/>
      <c r="H14" s="211"/>
      <c r="I14" s="213"/>
      <c r="J14" s="213"/>
      <c r="K14" s="213"/>
      <c r="L14" s="214"/>
      <c r="M14" s="165"/>
    </row>
    <row r="15" spans="1:13" s="103" customFormat="1" ht="16.5" customHeight="1">
      <c r="A15" s="142">
        <v>852</v>
      </c>
      <c r="B15" s="142"/>
      <c r="C15" s="166" t="s">
        <v>26</v>
      </c>
      <c r="D15" s="167">
        <f aca="true" t="shared" si="2" ref="D15:K15">SUM(D16)</f>
        <v>0</v>
      </c>
      <c r="E15" s="167">
        <f t="shared" si="2"/>
        <v>7000</v>
      </c>
      <c r="F15" s="167">
        <f t="shared" si="2"/>
        <v>0</v>
      </c>
      <c r="G15" s="167">
        <f t="shared" si="2"/>
        <v>7000</v>
      </c>
      <c r="H15" s="167">
        <f t="shared" si="2"/>
        <v>0</v>
      </c>
      <c r="I15" s="167">
        <f t="shared" si="2"/>
        <v>7000</v>
      </c>
      <c r="J15" s="167">
        <f t="shared" si="2"/>
        <v>0</v>
      </c>
      <c r="K15" s="167">
        <f t="shared" si="2"/>
        <v>0</v>
      </c>
      <c r="L15" s="169">
        <f>G15/E15*100</f>
        <v>100</v>
      </c>
      <c r="M15" s="165"/>
    </row>
    <row r="16" spans="1:13" s="107" customFormat="1" ht="21" customHeight="1">
      <c r="A16" s="215">
        <v>852</v>
      </c>
      <c r="B16" s="215">
        <v>85201</v>
      </c>
      <c r="C16" s="216" t="s">
        <v>95</v>
      </c>
      <c r="D16" s="132">
        <v>0</v>
      </c>
      <c r="E16" s="132">
        <v>7000</v>
      </c>
      <c r="F16" s="132"/>
      <c r="G16" s="132">
        <v>7000</v>
      </c>
      <c r="H16" s="132">
        <v>0</v>
      </c>
      <c r="I16" s="132">
        <v>7000</v>
      </c>
      <c r="J16" s="132">
        <v>0</v>
      </c>
      <c r="K16" s="132">
        <v>0</v>
      </c>
      <c r="L16" s="217">
        <f>G16/E16*100</f>
        <v>100</v>
      </c>
      <c r="M16" s="165"/>
    </row>
    <row r="17" spans="1:12" s="159" customFormat="1" ht="12.75">
      <c r="A17"/>
      <c r="B17"/>
      <c r="C17" s="2"/>
      <c r="D17" s="3"/>
      <c r="E17" s="3"/>
      <c r="F17" s="3"/>
      <c r="G17" s="3"/>
      <c r="H17" s="4"/>
      <c r="I17" s="4"/>
      <c r="J17" s="4"/>
      <c r="K17" s="4"/>
      <c r="L17" s="64"/>
    </row>
    <row r="18" spans="1:12" s="122" customFormat="1" ht="12.75">
      <c r="A18"/>
      <c r="B18"/>
      <c r="C18" s="2"/>
      <c r="D18" s="3"/>
      <c r="E18" s="3"/>
      <c r="F18" s="3"/>
      <c r="G18" s="3"/>
      <c r="H18" s="4"/>
      <c r="I18" s="4"/>
      <c r="J18" s="4"/>
      <c r="K18" s="4"/>
      <c r="L18" s="22"/>
    </row>
    <row r="19" spans="1:12" s="159" customFormat="1" ht="12.75">
      <c r="A19"/>
      <c r="B19"/>
      <c r="C19" s="2"/>
      <c r="D19" s="3"/>
      <c r="E19" s="4"/>
      <c r="F19" s="3"/>
      <c r="G19" s="4"/>
      <c r="H19" s="4"/>
      <c r="I19" s="4"/>
      <c r="J19" s="4"/>
      <c r="K19" s="4"/>
      <c r="L19" s="64"/>
    </row>
    <row r="20" spans="1:12" s="122" customFormat="1" ht="12.75">
      <c r="A20"/>
      <c r="B20"/>
      <c r="C20" s="2"/>
      <c r="D20" s="3"/>
      <c r="E20" s="4"/>
      <c r="F20" s="3"/>
      <c r="G20" s="4"/>
      <c r="H20" s="4"/>
      <c r="I20" s="4"/>
      <c r="J20" s="4"/>
      <c r="K20" s="4"/>
      <c r="L20" s="22"/>
    </row>
    <row r="21" spans="1:12" s="159" customFormat="1" ht="12.75">
      <c r="A21"/>
      <c r="B21"/>
      <c r="C21" s="2"/>
      <c r="D21" s="3"/>
      <c r="E21" s="4"/>
      <c r="F21" s="3"/>
      <c r="G21" s="4"/>
      <c r="H21" s="4"/>
      <c r="I21" s="4"/>
      <c r="J21" s="4"/>
      <c r="K21" s="4"/>
      <c r="L21" s="64"/>
    </row>
    <row r="22" spans="1:12" s="122" customFormat="1" ht="12.75">
      <c r="A22"/>
      <c r="B22"/>
      <c r="C22" s="2"/>
      <c r="D22" s="3"/>
      <c r="E22" s="4"/>
      <c r="F22" s="3"/>
      <c r="G22" s="4"/>
      <c r="H22" s="4"/>
      <c r="I22" s="4"/>
      <c r="J22" s="4"/>
      <c r="K22" s="4"/>
      <c r="L22" s="22"/>
    </row>
    <row r="23" spans="1:12" s="159" customFormat="1" ht="12.75">
      <c r="A23"/>
      <c r="B23"/>
      <c r="C23" s="2"/>
      <c r="D23" s="3"/>
      <c r="E23" s="4"/>
      <c r="F23" s="3"/>
      <c r="G23" s="4"/>
      <c r="H23" s="4"/>
      <c r="I23" s="4"/>
      <c r="J23" s="4"/>
      <c r="K23" s="4"/>
      <c r="L23" s="64"/>
    </row>
    <row r="24" spans="1:12" s="122" customFormat="1" ht="12.75">
      <c r="A24"/>
      <c r="B24"/>
      <c r="C24" s="2"/>
      <c r="D24" s="3"/>
      <c r="E24" s="4"/>
      <c r="F24" s="3"/>
      <c r="G24" s="4"/>
      <c r="H24" s="4"/>
      <c r="I24" s="4"/>
      <c r="J24" s="4"/>
      <c r="K24" s="4"/>
      <c r="L24" s="22"/>
    </row>
    <row r="25" spans="1:12" s="122" customFormat="1" ht="12.75">
      <c r="A25"/>
      <c r="B25"/>
      <c r="C25" s="2"/>
      <c r="D25" s="3"/>
      <c r="E25" s="4"/>
      <c r="F25" s="3"/>
      <c r="G25" s="4"/>
      <c r="H25" s="4"/>
      <c r="I25" s="4"/>
      <c r="J25" s="4"/>
      <c r="K25" s="4"/>
      <c r="L25" s="22"/>
    </row>
    <row r="26" spans="1:12" s="122" customFormat="1" ht="12.75">
      <c r="A26"/>
      <c r="B26"/>
      <c r="C26" s="2"/>
      <c r="D26" s="3"/>
      <c r="E26" s="4"/>
      <c r="F26" s="3"/>
      <c r="G26" s="4"/>
      <c r="H26" s="4"/>
      <c r="I26" s="4"/>
      <c r="J26" s="4"/>
      <c r="K26" s="4"/>
      <c r="L26" s="22"/>
    </row>
    <row r="27" spans="1:12" s="159" customFormat="1" ht="12.75">
      <c r="A27"/>
      <c r="B27"/>
      <c r="C27" s="2"/>
      <c r="D27" s="3"/>
      <c r="E27" s="4"/>
      <c r="F27" s="3"/>
      <c r="G27" s="4"/>
      <c r="H27" s="4"/>
      <c r="I27" s="4"/>
      <c r="J27" s="4"/>
      <c r="K27" s="4"/>
      <c r="L27" s="64"/>
    </row>
    <row r="28" spans="1:12" s="122" customFormat="1" ht="12.75">
      <c r="A28"/>
      <c r="B28"/>
      <c r="C28" s="2"/>
      <c r="D28" s="3"/>
      <c r="E28" s="4"/>
      <c r="F28" s="3"/>
      <c r="G28" s="4"/>
      <c r="H28" s="4"/>
      <c r="I28" s="4"/>
      <c r="J28" s="4"/>
      <c r="K28" s="4"/>
      <c r="L28" s="22"/>
    </row>
    <row r="29" spans="1:12" s="159" customFormat="1" ht="12.75">
      <c r="A29"/>
      <c r="B29"/>
      <c r="C29" s="2"/>
      <c r="D29" s="3"/>
      <c r="E29" s="4"/>
      <c r="F29" s="3"/>
      <c r="G29" s="4"/>
      <c r="H29" s="4"/>
      <c r="I29" s="4"/>
      <c r="J29" s="4"/>
      <c r="K29" s="4"/>
      <c r="L29" s="64"/>
    </row>
    <row r="30" spans="1:12" s="122" customFormat="1" ht="12.75">
      <c r="A30"/>
      <c r="B30"/>
      <c r="C30" s="2"/>
      <c r="D30" s="3"/>
      <c r="E30" s="4"/>
      <c r="F30" s="3"/>
      <c r="G30" s="4"/>
      <c r="H30" s="4"/>
      <c r="I30" s="4"/>
      <c r="J30" s="4"/>
      <c r="K30" s="4"/>
      <c r="L30" s="22"/>
    </row>
    <row r="31" spans="1:12" s="159" customFormat="1" ht="12.75">
      <c r="A31"/>
      <c r="B31"/>
      <c r="C31" s="2"/>
      <c r="D31" s="3"/>
      <c r="E31" s="4"/>
      <c r="F31" s="3"/>
      <c r="G31" s="4"/>
      <c r="H31" s="4"/>
      <c r="I31" s="4"/>
      <c r="J31" s="4"/>
      <c r="K31" s="4"/>
      <c r="L31" s="64"/>
    </row>
    <row r="32" spans="1:12" s="122" customFormat="1" ht="12.75">
      <c r="A32"/>
      <c r="B32"/>
      <c r="C32" s="2"/>
      <c r="D32" s="3"/>
      <c r="E32" s="4"/>
      <c r="F32" s="3"/>
      <c r="G32" s="4"/>
      <c r="H32" s="4"/>
      <c r="I32" s="4"/>
      <c r="J32" s="4"/>
      <c r="K32" s="4"/>
      <c r="L32" s="22"/>
    </row>
    <row r="33" spans="1:12" s="159" customFormat="1" ht="12.75">
      <c r="A33"/>
      <c r="B33"/>
      <c r="C33" s="2"/>
      <c r="D33" s="3"/>
      <c r="E33" s="4"/>
      <c r="F33" s="3"/>
      <c r="G33" s="4"/>
      <c r="H33" s="4"/>
      <c r="I33" s="4"/>
      <c r="J33" s="4"/>
      <c r="K33" s="4"/>
      <c r="L33" s="64"/>
    </row>
    <row r="34" spans="1:12" s="122" customFormat="1" ht="12.75">
      <c r="A34"/>
      <c r="B34"/>
      <c r="C34" s="2"/>
      <c r="D34" s="3"/>
      <c r="E34" s="4"/>
      <c r="F34" s="3"/>
      <c r="G34" s="4"/>
      <c r="H34" s="4"/>
      <c r="I34" s="4"/>
      <c r="J34" s="4"/>
      <c r="K34" s="4"/>
      <c r="L34" s="22"/>
    </row>
    <row r="35" spans="1:12" s="159" customFormat="1" ht="12.75">
      <c r="A35"/>
      <c r="B35"/>
      <c r="C35" s="2"/>
      <c r="D35" s="3"/>
      <c r="E35" s="4"/>
      <c r="F35" s="3"/>
      <c r="G35" s="4"/>
      <c r="H35" s="4"/>
      <c r="I35" s="4"/>
      <c r="J35" s="4"/>
      <c r="K35" s="4"/>
      <c r="L35" s="64"/>
    </row>
    <row r="36" spans="1:12" s="122" customFormat="1" ht="12.75">
      <c r="A36"/>
      <c r="B36"/>
      <c r="C36" s="2"/>
      <c r="D36" s="3"/>
      <c r="E36" s="4"/>
      <c r="F36" s="3"/>
      <c r="G36" s="4"/>
      <c r="H36" s="4"/>
      <c r="I36" s="4"/>
      <c r="J36" s="4"/>
      <c r="K36" s="4"/>
      <c r="L36" s="22"/>
    </row>
    <row r="37" spans="1:12" s="159" customFormat="1" ht="12.75">
      <c r="A37"/>
      <c r="B37"/>
      <c r="C37" s="2"/>
      <c r="D37" s="3"/>
      <c r="E37" s="4"/>
      <c r="F37" s="3"/>
      <c r="G37" s="4"/>
      <c r="H37" s="4"/>
      <c r="I37" s="4"/>
      <c r="J37" s="4"/>
      <c r="K37" s="4"/>
      <c r="L37" s="64"/>
    </row>
    <row r="38" spans="1:12" s="122" customFormat="1" ht="12.75">
      <c r="A38"/>
      <c r="B38"/>
      <c r="C38" s="2"/>
      <c r="D38" s="3"/>
      <c r="E38" s="4"/>
      <c r="F38" s="3"/>
      <c r="G38" s="4"/>
      <c r="H38" s="4"/>
      <c r="I38" s="4"/>
      <c r="J38" s="4"/>
      <c r="K38" s="4"/>
      <c r="L38" s="22"/>
    </row>
    <row r="39" spans="1:12" s="159" customFormat="1" ht="12.75">
      <c r="A39"/>
      <c r="B39"/>
      <c r="C39" s="2"/>
      <c r="D39" s="3"/>
      <c r="E39" s="4"/>
      <c r="F39" s="3"/>
      <c r="G39" s="4"/>
      <c r="H39" s="4"/>
      <c r="I39" s="4"/>
      <c r="J39" s="4"/>
      <c r="K39" s="4"/>
      <c r="L39" s="64"/>
    </row>
    <row r="40" spans="1:12" s="122" customFormat="1" ht="12.75">
      <c r="A40"/>
      <c r="B40"/>
      <c r="C40" s="2"/>
      <c r="D40" s="3"/>
      <c r="E40" s="4"/>
      <c r="F40" s="3"/>
      <c r="G40" s="4"/>
      <c r="H40" s="4"/>
      <c r="I40" s="4"/>
      <c r="J40" s="4"/>
      <c r="K40" s="4"/>
      <c r="L40" s="22"/>
    </row>
    <row r="41" spans="1:12" s="159" customFormat="1" ht="12.75">
      <c r="A41"/>
      <c r="B41"/>
      <c r="C41" s="2"/>
      <c r="D41" s="3"/>
      <c r="E41" s="4"/>
      <c r="F41" s="3"/>
      <c r="G41" s="4"/>
      <c r="H41" s="4"/>
      <c r="I41" s="4"/>
      <c r="J41" s="4"/>
      <c r="K41" s="4"/>
      <c r="L41" s="64"/>
    </row>
    <row r="42" spans="1:12" s="122" customFormat="1" ht="12.75">
      <c r="A42"/>
      <c r="B42"/>
      <c r="C42" s="2"/>
      <c r="D42" s="3"/>
      <c r="E42" s="4"/>
      <c r="F42" s="3"/>
      <c r="G42" s="4"/>
      <c r="H42" s="4"/>
      <c r="I42" s="4"/>
      <c r="J42" s="4"/>
      <c r="K42" s="4"/>
      <c r="L42" s="22"/>
    </row>
    <row r="43" spans="1:12" s="159" customFormat="1" ht="12.75">
      <c r="A43"/>
      <c r="B43"/>
      <c r="C43" s="2"/>
      <c r="D43" s="3"/>
      <c r="E43" s="4"/>
      <c r="F43" s="3"/>
      <c r="G43" s="4"/>
      <c r="H43" s="4"/>
      <c r="I43" s="4"/>
      <c r="J43" s="4"/>
      <c r="K43" s="4"/>
      <c r="L43" s="64"/>
    </row>
    <row r="44" spans="1:12" s="122" customFormat="1" ht="12.75">
      <c r="A44"/>
      <c r="B44"/>
      <c r="C44" s="2"/>
      <c r="D44" s="3"/>
      <c r="E44" s="4"/>
      <c r="F44" s="3"/>
      <c r="G44" s="4"/>
      <c r="H44" s="4"/>
      <c r="I44" s="4"/>
      <c r="J44" s="4"/>
      <c r="K44" s="4"/>
      <c r="L44" s="22"/>
    </row>
    <row r="45" spans="1:12" s="159" customFormat="1" ht="12.75">
      <c r="A45"/>
      <c r="B45"/>
      <c r="C45" s="2"/>
      <c r="D45" s="3"/>
      <c r="E45" s="4"/>
      <c r="F45" s="3"/>
      <c r="G45" s="4"/>
      <c r="H45" s="4"/>
      <c r="I45" s="4"/>
      <c r="J45" s="4"/>
      <c r="K45" s="4"/>
      <c r="L45" s="64"/>
    </row>
    <row r="46" spans="1:12" s="122" customFormat="1" ht="12.75">
      <c r="A46"/>
      <c r="B46"/>
      <c r="C46" s="2"/>
      <c r="D46" s="3"/>
      <c r="E46" s="4"/>
      <c r="F46" s="3"/>
      <c r="G46" s="4"/>
      <c r="H46" s="4"/>
      <c r="I46" s="4"/>
      <c r="J46" s="4"/>
      <c r="K46" s="4"/>
      <c r="L46" s="22"/>
    </row>
    <row r="47" spans="1:12" s="159" customFormat="1" ht="12.75">
      <c r="A47"/>
      <c r="B47"/>
      <c r="C47" s="2"/>
      <c r="D47" s="3"/>
      <c r="E47" s="4"/>
      <c r="F47" s="3"/>
      <c r="G47" s="4"/>
      <c r="H47" s="4"/>
      <c r="I47" s="4"/>
      <c r="J47" s="4"/>
      <c r="K47" s="4"/>
      <c r="L47" s="64"/>
    </row>
    <row r="48" spans="1:12" s="122" customFormat="1" ht="12.75">
      <c r="A48"/>
      <c r="B48"/>
      <c r="C48" s="2"/>
      <c r="D48" s="3"/>
      <c r="E48" s="4"/>
      <c r="F48" s="3"/>
      <c r="G48" s="4"/>
      <c r="H48" s="4"/>
      <c r="I48" s="4"/>
      <c r="J48" s="4"/>
      <c r="K48" s="4"/>
      <c r="L48" s="22"/>
    </row>
    <row r="49" spans="1:12" s="159" customFormat="1" ht="12.75">
      <c r="A49"/>
      <c r="B49"/>
      <c r="C49" s="2"/>
      <c r="D49" s="3"/>
      <c r="E49" s="4"/>
      <c r="F49" s="3"/>
      <c r="G49" s="4"/>
      <c r="H49" s="4"/>
      <c r="I49" s="4"/>
      <c r="J49" s="4"/>
      <c r="K49" s="4"/>
      <c r="L49" s="64"/>
    </row>
    <row r="50" spans="1:12" s="159" customFormat="1" ht="12.75">
      <c r="A50"/>
      <c r="B50"/>
      <c r="C50" s="2"/>
      <c r="D50" s="3"/>
      <c r="E50" s="4"/>
      <c r="F50" s="3"/>
      <c r="G50" s="4"/>
      <c r="H50" s="4"/>
      <c r="I50" s="4"/>
      <c r="J50" s="4"/>
      <c r="K50" s="4"/>
      <c r="L50" s="64"/>
    </row>
    <row r="51" spans="1:12" s="122" customFormat="1" ht="12.75">
      <c r="A51"/>
      <c r="B51"/>
      <c r="C51" s="2"/>
      <c r="D51" s="3"/>
      <c r="E51" s="4"/>
      <c r="F51" s="3"/>
      <c r="G51" s="4"/>
      <c r="H51" s="4"/>
      <c r="I51" s="4"/>
      <c r="J51" s="4"/>
      <c r="K51" s="4"/>
      <c r="L51" s="22"/>
    </row>
    <row r="52" spans="1:12" s="159" customFormat="1" ht="12.75">
      <c r="A52"/>
      <c r="B52"/>
      <c r="C52" s="2"/>
      <c r="D52" s="3"/>
      <c r="E52" s="4"/>
      <c r="F52" s="3"/>
      <c r="G52" s="4"/>
      <c r="H52" s="4"/>
      <c r="I52" s="4"/>
      <c r="J52" s="4"/>
      <c r="K52" s="4"/>
      <c r="L52" s="64"/>
    </row>
    <row r="53" spans="1:12" s="159" customFormat="1" ht="12.75">
      <c r="A53"/>
      <c r="B53"/>
      <c r="C53" s="2"/>
      <c r="D53" s="3"/>
      <c r="E53" s="4"/>
      <c r="F53" s="3"/>
      <c r="G53" s="4"/>
      <c r="H53" s="4"/>
      <c r="I53" s="4"/>
      <c r="J53" s="4"/>
      <c r="K53" s="4"/>
      <c r="L53" s="64"/>
    </row>
    <row r="54" spans="1:12" s="122" customFormat="1" ht="12.75">
      <c r="A54"/>
      <c r="B54"/>
      <c r="C54" s="2"/>
      <c r="D54" s="3"/>
      <c r="E54" s="4"/>
      <c r="F54" s="3"/>
      <c r="G54" s="4"/>
      <c r="H54" s="4"/>
      <c r="I54" s="4"/>
      <c r="J54" s="4"/>
      <c r="K54" s="4"/>
      <c r="L54" s="22"/>
    </row>
    <row r="55" spans="1:12" s="159" customFormat="1" ht="12.75">
      <c r="A55"/>
      <c r="B55"/>
      <c r="C55" s="2"/>
      <c r="D55" s="3"/>
      <c r="E55" s="4"/>
      <c r="F55" s="3"/>
      <c r="G55" s="4"/>
      <c r="H55" s="4"/>
      <c r="I55" s="4"/>
      <c r="J55" s="4"/>
      <c r="K55" s="4"/>
      <c r="L55" s="64"/>
    </row>
    <row r="56" spans="1:12" s="122" customFormat="1" ht="12.75">
      <c r="A56"/>
      <c r="B56"/>
      <c r="C56" s="2"/>
      <c r="D56" s="3"/>
      <c r="E56" s="4"/>
      <c r="F56" s="3"/>
      <c r="G56" s="4"/>
      <c r="H56" s="4"/>
      <c r="I56" s="4"/>
      <c r="J56" s="4"/>
      <c r="K56" s="4"/>
      <c r="L56" s="22"/>
    </row>
    <row r="57" spans="1:12" s="159" customFormat="1" ht="12.75">
      <c r="A57"/>
      <c r="B57"/>
      <c r="C57" s="2"/>
      <c r="D57" s="3"/>
      <c r="E57" s="4"/>
      <c r="F57" s="3"/>
      <c r="G57" s="4"/>
      <c r="H57" s="4"/>
      <c r="I57" s="4"/>
      <c r="J57" s="4"/>
      <c r="K57" s="4"/>
      <c r="L57" s="64"/>
    </row>
    <row r="58" spans="1:12" s="122" customFormat="1" ht="12.75">
      <c r="A58"/>
      <c r="B58"/>
      <c r="C58" s="2"/>
      <c r="D58" s="3"/>
      <c r="E58" s="4"/>
      <c r="F58" s="3"/>
      <c r="G58" s="4"/>
      <c r="H58" s="4"/>
      <c r="I58" s="4"/>
      <c r="J58" s="4"/>
      <c r="K58" s="4"/>
      <c r="L58" s="22"/>
    </row>
    <row r="59" spans="1:12" s="159" customFormat="1" ht="12.75">
      <c r="A59"/>
      <c r="B59"/>
      <c r="C59" s="2"/>
      <c r="D59" s="3"/>
      <c r="E59" s="4"/>
      <c r="F59" s="3"/>
      <c r="G59" s="4"/>
      <c r="H59" s="4"/>
      <c r="I59" s="4"/>
      <c r="J59" s="4"/>
      <c r="K59" s="4"/>
      <c r="L59" s="64"/>
    </row>
    <row r="60" spans="1:12" s="122" customFormat="1" ht="12.75">
      <c r="A60"/>
      <c r="B60"/>
      <c r="C60" s="2"/>
      <c r="D60" s="3"/>
      <c r="E60" s="4"/>
      <c r="F60" s="3"/>
      <c r="G60" s="4"/>
      <c r="H60" s="4"/>
      <c r="I60" s="4"/>
      <c r="J60" s="4"/>
      <c r="K60" s="4"/>
      <c r="L60" s="22"/>
    </row>
    <row r="61" spans="1:12" s="159" customFormat="1" ht="12.75">
      <c r="A61"/>
      <c r="B61"/>
      <c r="C61" s="2"/>
      <c r="D61" s="3"/>
      <c r="E61" s="4"/>
      <c r="F61" s="3"/>
      <c r="G61" s="4"/>
      <c r="H61" s="4"/>
      <c r="I61" s="4"/>
      <c r="J61" s="4"/>
      <c r="K61" s="4"/>
      <c r="L61" s="64"/>
    </row>
    <row r="62" spans="1:12" s="122" customFormat="1" ht="12.75">
      <c r="A62"/>
      <c r="B62"/>
      <c r="C62" s="2"/>
      <c r="D62" s="3"/>
      <c r="E62" s="4"/>
      <c r="F62" s="3"/>
      <c r="G62" s="4"/>
      <c r="H62" s="4"/>
      <c r="I62" s="4"/>
      <c r="J62" s="4"/>
      <c r="K62" s="4"/>
      <c r="L62" s="22"/>
    </row>
    <row r="63" spans="1:12" s="159" customFormat="1" ht="12.75">
      <c r="A63"/>
      <c r="B63"/>
      <c r="C63" s="2"/>
      <c r="D63" s="3"/>
      <c r="E63" s="4"/>
      <c r="F63" s="3"/>
      <c r="G63" s="4"/>
      <c r="H63" s="4"/>
      <c r="I63" s="4"/>
      <c r="J63" s="4"/>
      <c r="K63" s="4"/>
      <c r="L63" s="64"/>
    </row>
    <row r="64" spans="1:12" s="122" customFormat="1" ht="12.75">
      <c r="A64"/>
      <c r="B64"/>
      <c r="C64" s="2"/>
      <c r="D64" s="3"/>
      <c r="E64" s="4"/>
      <c r="F64" s="3"/>
      <c r="G64" s="4"/>
      <c r="H64" s="4"/>
      <c r="I64" s="4"/>
      <c r="J64" s="4"/>
      <c r="K64" s="4"/>
      <c r="L64" s="22"/>
    </row>
    <row r="65" spans="1:12" s="159" customFormat="1" ht="12.75">
      <c r="A65"/>
      <c r="B65"/>
      <c r="C65" s="2"/>
      <c r="D65" s="3"/>
      <c r="E65" s="4"/>
      <c r="F65" s="3"/>
      <c r="G65" s="4"/>
      <c r="H65" s="4"/>
      <c r="I65" s="4"/>
      <c r="J65" s="4"/>
      <c r="K65" s="4"/>
      <c r="L65" s="64"/>
    </row>
    <row r="66" spans="1:12" s="122" customFormat="1" ht="12.75">
      <c r="A66"/>
      <c r="B66"/>
      <c r="C66" s="2"/>
      <c r="D66" s="3"/>
      <c r="E66" s="4"/>
      <c r="F66" s="3"/>
      <c r="G66" s="4"/>
      <c r="H66" s="4"/>
      <c r="I66" s="4"/>
      <c r="J66" s="4"/>
      <c r="K66" s="4"/>
      <c r="L66" s="22"/>
    </row>
    <row r="67" spans="1:12" s="159" customFormat="1" ht="12.75">
      <c r="A67"/>
      <c r="B67"/>
      <c r="C67" s="2"/>
      <c r="D67" s="3"/>
      <c r="E67" s="4"/>
      <c r="F67" s="3"/>
      <c r="G67" s="4"/>
      <c r="H67" s="4"/>
      <c r="I67" s="4"/>
      <c r="J67" s="4"/>
      <c r="K67" s="4"/>
      <c r="L67" s="64"/>
    </row>
    <row r="68" spans="1:12" s="122" customFormat="1" ht="12.75">
      <c r="A68"/>
      <c r="B68"/>
      <c r="C68" s="2"/>
      <c r="D68" s="3"/>
      <c r="E68" s="4"/>
      <c r="F68" s="3"/>
      <c r="G68" s="4"/>
      <c r="H68" s="4"/>
      <c r="I68" s="4"/>
      <c r="J68" s="4"/>
      <c r="K68" s="4"/>
      <c r="L68" s="22"/>
    </row>
    <row r="69" spans="1:12" s="159" customFormat="1" ht="12.75">
      <c r="A69"/>
      <c r="B69"/>
      <c r="C69" s="2"/>
      <c r="D69" s="3"/>
      <c r="E69" s="4"/>
      <c r="F69" s="3"/>
      <c r="G69" s="4"/>
      <c r="H69" s="4"/>
      <c r="I69" s="4"/>
      <c r="J69" s="4"/>
      <c r="K69" s="4"/>
      <c r="L69" s="64"/>
    </row>
    <row r="70" spans="1:12" s="122" customFormat="1" ht="12.75">
      <c r="A70"/>
      <c r="B70"/>
      <c r="C70" s="2"/>
      <c r="D70" s="3"/>
      <c r="E70" s="4"/>
      <c r="F70" s="3"/>
      <c r="G70" s="4"/>
      <c r="H70" s="4"/>
      <c r="I70" s="4"/>
      <c r="J70" s="4"/>
      <c r="K70" s="4"/>
      <c r="L70" s="22"/>
    </row>
    <row r="71" spans="1:12" s="122" customFormat="1" ht="12.75">
      <c r="A71"/>
      <c r="B71"/>
      <c r="C71" s="2"/>
      <c r="D71" s="3"/>
      <c r="E71" s="4"/>
      <c r="F71" s="3"/>
      <c r="G71" s="4"/>
      <c r="H71" s="4"/>
      <c r="I71" s="4"/>
      <c r="J71" s="4"/>
      <c r="K71" s="4"/>
      <c r="L71" s="22"/>
    </row>
    <row r="72" spans="1:12" s="122" customFormat="1" ht="12.75">
      <c r="A72"/>
      <c r="B72"/>
      <c r="C72" s="2"/>
      <c r="D72" s="3"/>
      <c r="E72" s="4"/>
      <c r="F72" s="3"/>
      <c r="G72" s="4"/>
      <c r="H72" s="4"/>
      <c r="I72" s="4"/>
      <c r="J72" s="4"/>
      <c r="K72" s="4"/>
      <c r="L72" s="22"/>
    </row>
    <row r="73" spans="1:12" s="122" customFormat="1" ht="12.75">
      <c r="A73"/>
      <c r="B73"/>
      <c r="C73" s="2"/>
      <c r="D73" s="3"/>
      <c r="E73" s="4"/>
      <c r="F73" s="3"/>
      <c r="G73" s="4"/>
      <c r="H73" s="4"/>
      <c r="I73" s="4"/>
      <c r="J73" s="4"/>
      <c r="K73" s="4"/>
      <c r="L73" s="22"/>
    </row>
  </sheetData>
  <sheetProtection selectLockedCells="1" selectUnlockedCells="1"/>
  <mergeCells count="17">
    <mergeCell ref="F1:L1"/>
    <mergeCell ref="A2:L2"/>
    <mergeCell ref="A3:L3"/>
    <mergeCell ref="A4:L4"/>
    <mergeCell ref="A5:L5"/>
    <mergeCell ref="I6:L6"/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0:C10"/>
    <mergeCell ref="A11:L11"/>
  </mergeCells>
  <printOptions/>
  <pageMargins left="0.5513888888888889" right="0.39375" top="0.5118055555555555" bottom="0.5902777777777778" header="0.5118055555555555" footer="0.5118055555555555"/>
  <pageSetup horizontalDpi="300" verticalDpi="3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75" zoomScaleNormal="75" zoomScaleSheetLayoutView="75" workbookViewId="0" topLeftCell="E1">
      <selection activeCell="D10" sqref="D10"/>
    </sheetView>
  </sheetViews>
  <sheetFormatPr defaultColWidth="8.796875" defaultRowHeight="15"/>
  <cols>
    <col min="1" max="1" width="5.19921875" style="0" customWidth="1"/>
    <col min="2" max="2" width="7.19921875" style="0" customWidth="1"/>
    <col min="3" max="3" width="0" style="0" hidden="1" customWidth="1"/>
    <col min="4" max="4" width="60.09765625" style="2" customWidth="1"/>
    <col min="5" max="5" width="15.19921875" style="3" customWidth="1"/>
    <col min="6" max="6" width="13" style="4" customWidth="1"/>
    <col min="7" max="7" width="14" style="3" customWidth="1"/>
    <col min="8" max="8" width="7.3984375" style="4" customWidth="1"/>
    <col min="15" max="16384" width="8.69921875" style="137" customWidth="1"/>
  </cols>
  <sheetData>
    <row r="1" spans="1:10" ht="12.75" customHeight="1">
      <c r="A1" s="71" t="s">
        <v>6</v>
      </c>
      <c r="B1" s="71" t="s">
        <v>7</v>
      </c>
      <c r="C1" s="71" t="s">
        <v>35</v>
      </c>
      <c r="D1" s="16" t="s">
        <v>8</v>
      </c>
      <c r="E1" s="19" t="s">
        <v>85</v>
      </c>
      <c r="F1" s="19" t="s">
        <v>36</v>
      </c>
      <c r="G1" s="19" t="s">
        <v>86</v>
      </c>
      <c r="H1" s="19" t="s">
        <v>87</v>
      </c>
      <c r="J1" s="21"/>
    </row>
    <row r="2" spans="1:14" s="122" customFormat="1" ht="30" customHeight="1">
      <c r="A2" s="71"/>
      <c r="B2" s="71"/>
      <c r="C2" s="71"/>
      <c r="D2" s="16"/>
      <c r="E2" s="19"/>
      <c r="F2" s="19"/>
      <c r="G2" s="19"/>
      <c r="H2" s="19"/>
      <c r="I2" s="22"/>
      <c r="J2" s="21"/>
      <c r="K2" s="22"/>
      <c r="L2" s="22"/>
      <c r="M2" s="22"/>
      <c r="N2" s="22"/>
    </row>
    <row r="3" spans="1:14" s="122" customFormat="1" ht="12.75">
      <c r="A3" s="74">
        <v>1</v>
      </c>
      <c r="B3" s="74">
        <v>2</v>
      </c>
      <c r="C3" s="74">
        <v>3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22"/>
      <c r="J3" s="22"/>
      <c r="K3" s="22"/>
      <c r="L3" s="22"/>
      <c r="M3" s="22"/>
      <c r="N3" s="22"/>
    </row>
    <row r="4" spans="1:14" s="141" customFormat="1" ht="24" customHeight="1">
      <c r="A4" s="218" t="s">
        <v>88</v>
      </c>
      <c r="B4" s="218"/>
      <c r="C4" s="218"/>
      <c r="D4" s="218"/>
      <c r="E4" s="219">
        <f>SUM(E6:E12)/3</f>
        <v>8000</v>
      </c>
      <c r="F4" s="219">
        <f>SUM(F6:F12)/3</f>
        <v>13000</v>
      </c>
      <c r="G4" s="219">
        <f>SUM(G6:G12)/3</f>
        <v>13000</v>
      </c>
      <c r="H4" s="220">
        <f>G4/F4*100</f>
        <v>100</v>
      </c>
      <c r="I4" s="79"/>
      <c r="J4" s="185"/>
      <c r="K4" s="79"/>
      <c r="L4" s="79"/>
      <c r="M4" s="79"/>
      <c r="N4" s="79"/>
    </row>
    <row r="5" spans="1:14" s="122" customFormat="1" ht="9" customHeight="1">
      <c r="A5" s="92"/>
      <c r="B5" s="92"/>
      <c r="C5" s="92"/>
      <c r="D5" s="92"/>
      <c r="E5" s="92"/>
      <c r="F5" s="92"/>
      <c r="G5" s="92"/>
      <c r="H5" s="92"/>
      <c r="I5" s="22"/>
      <c r="J5" s="22"/>
      <c r="K5" s="22"/>
      <c r="L5" s="22"/>
      <c r="M5" s="22"/>
      <c r="N5" s="22"/>
    </row>
    <row r="6" spans="1:14" s="188" customFormat="1" ht="18" customHeight="1">
      <c r="A6" s="142">
        <v>710</v>
      </c>
      <c r="B6" s="142"/>
      <c r="C6" s="142"/>
      <c r="D6" s="166" t="s">
        <v>52</v>
      </c>
      <c r="E6" s="186">
        <f>SUM(E7:E8)/2</f>
        <v>8000</v>
      </c>
      <c r="F6" s="186">
        <f>SUM(F7:F8)/2</f>
        <v>6000</v>
      </c>
      <c r="G6" s="186">
        <f>SUM(G7:G8)/2</f>
        <v>6000</v>
      </c>
      <c r="H6" s="145">
        <f>G6/F6*100</f>
        <v>100</v>
      </c>
      <c r="I6" s="187"/>
      <c r="J6" s="187"/>
      <c r="K6" s="187"/>
      <c r="L6" s="187"/>
      <c r="M6" s="187"/>
      <c r="N6" s="187"/>
    </row>
    <row r="7" spans="1:14" s="159" customFormat="1" ht="18.75" customHeight="1">
      <c r="A7" s="123">
        <v>710</v>
      </c>
      <c r="B7" s="123">
        <v>71035</v>
      </c>
      <c r="C7" s="123"/>
      <c r="D7" s="191" t="s">
        <v>94</v>
      </c>
      <c r="E7" s="190">
        <f>SUM(E8)</f>
        <v>8000</v>
      </c>
      <c r="F7" s="190">
        <f>SUM(F8)</f>
        <v>6000</v>
      </c>
      <c r="G7" s="190">
        <f>SUM(G8)</f>
        <v>6000</v>
      </c>
      <c r="H7" s="127">
        <f>G7/F7*100</f>
        <v>100</v>
      </c>
      <c r="I7" s="64"/>
      <c r="J7" s="64"/>
      <c r="K7" s="64"/>
      <c r="L7" s="64"/>
      <c r="M7" s="64"/>
      <c r="N7" s="64"/>
    </row>
    <row r="8" spans="1:14" s="122" customFormat="1" ht="49.5" customHeight="1">
      <c r="A8" s="202">
        <v>710</v>
      </c>
      <c r="B8" s="202">
        <v>71035</v>
      </c>
      <c r="C8" s="202">
        <v>2020</v>
      </c>
      <c r="D8" s="203" t="s">
        <v>96</v>
      </c>
      <c r="E8" s="221">
        <v>8000</v>
      </c>
      <c r="F8" s="222">
        <v>6000</v>
      </c>
      <c r="G8" s="221">
        <v>6000</v>
      </c>
      <c r="H8" s="223">
        <f>G8/F8*100</f>
        <v>100</v>
      </c>
      <c r="I8" s="69"/>
      <c r="J8" s="22"/>
      <c r="K8" s="22"/>
      <c r="L8" s="22"/>
      <c r="M8" s="22"/>
      <c r="N8" s="22"/>
    </row>
    <row r="9" spans="1:14" s="122" customFormat="1" ht="9.75" customHeight="1">
      <c r="A9" s="208"/>
      <c r="B9" s="209"/>
      <c r="C9" s="209"/>
      <c r="D9" s="210"/>
      <c r="E9" s="224"/>
      <c r="F9" s="225"/>
      <c r="G9" s="224"/>
      <c r="H9" s="226"/>
      <c r="I9" s="69"/>
      <c r="J9" s="22"/>
      <c r="K9" s="22"/>
      <c r="L9" s="22"/>
      <c r="M9" s="22"/>
      <c r="N9" s="22"/>
    </row>
    <row r="10" spans="1:14" s="122" customFormat="1" ht="16.5" customHeight="1">
      <c r="A10" s="227">
        <v>852</v>
      </c>
      <c r="B10" s="228"/>
      <c r="C10" s="228"/>
      <c r="D10" s="229" t="s">
        <v>26</v>
      </c>
      <c r="E10" s="230">
        <f>SUM(E11:E12)/2</f>
        <v>0</v>
      </c>
      <c r="F10" s="230">
        <f>SUM(F11:F12)/2</f>
        <v>7000</v>
      </c>
      <c r="G10" s="230">
        <f>SUM(G11:G12)/2</f>
        <v>7000</v>
      </c>
      <c r="H10" s="231">
        <f>G10/F10*100</f>
        <v>100</v>
      </c>
      <c r="I10" s="69"/>
      <c r="J10" s="22"/>
      <c r="K10" s="22"/>
      <c r="L10" s="22"/>
      <c r="M10" s="22"/>
      <c r="N10" s="22"/>
    </row>
    <row r="11" spans="1:14" s="159" customFormat="1" ht="12.75">
      <c r="A11" s="142">
        <v>852</v>
      </c>
      <c r="B11" s="142">
        <v>85201</v>
      </c>
      <c r="C11" s="175"/>
      <c r="D11" s="180" t="s">
        <v>95</v>
      </c>
      <c r="E11" s="232">
        <f>SUM(E12)</f>
        <v>0</v>
      </c>
      <c r="F11" s="232">
        <f>SUM(F12)</f>
        <v>7000</v>
      </c>
      <c r="G11" s="232">
        <f>SUM(G12)</f>
        <v>7000</v>
      </c>
      <c r="H11" s="127">
        <f>G11/F11*100</f>
        <v>100</v>
      </c>
      <c r="I11" s="64"/>
      <c r="J11" s="64"/>
      <c r="K11" s="64"/>
      <c r="L11" s="64"/>
      <c r="M11" s="64"/>
      <c r="N11" s="64"/>
    </row>
    <row r="12" spans="1:14" s="122" customFormat="1" ht="12.75">
      <c r="A12" s="179">
        <v>852</v>
      </c>
      <c r="B12" s="179">
        <v>85201</v>
      </c>
      <c r="C12" s="180">
        <v>2020</v>
      </c>
      <c r="D12" s="191" t="s">
        <v>96</v>
      </c>
      <c r="E12" s="192">
        <v>0</v>
      </c>
      <c r="F12" s="192">
        <v>7000</v>
      </c>
      <c r="G12" s="192">
        <v>7000</v>
      </c>
      <c r="H12" s="150">
        <f>G12/F12*100</f>
        <v>100</v>
      </c>
      <c r="I12" s="22"/>
      <c r="J12" s="22"/>
      <c r="K12" s="22"/>
      <c r="L12" s="22"/>
      <c r="M12" s="22"/>
      <c r="N12" s="22"/>
    </row>
    <row r="13" spans="1:14" s="159" customFormat="1" ht="12.75">
      <c r="A13"/>
      <c r="B13"/>
      <c r="C13"/>
      <c r="D13" s="2"/>
      <c r="E13" s="3"/>
      <c r="F13" s="4"/>
      <c r="G13" s="3"/>
      <c r="H13" s="4"/>
      <c r="I13" s="64"/>
      <c r="J13" s="64"/>
      <c r="K13" s="64"/>
      <c r="L13" s="64"/>
      <c r="M13" s="64"/>
      <c r="N13" s="64"/>
    </row>
    <row r="14" spans="1:14" s="122" customFormat="1" ht="12.75">
      <c r="A14"/>
      <c r="B14"/>
      <c r="C14"/>
      <c r="D14" s="2"/>
      <c r="E14" s="3"/>
      <c r="F14" s="4"/>
      <c r="G14" s="3"/>
      <c r="H14" s="4"/>
      <c r="I14" s="22"/>
      <c r="J14" s="22"/>
      <c r="K14" s="22"/>
      <c r="L14" s="22"/>
      <c r="M14" s="22"/>
      <c r="N14" s="22"/>
    </row>
    <row r="15" spans="1:14" s="159" customFormat="1" ht="12.75">
      <c r="A15"/>
      <c r="B15"/>
      <c r="C15"/>
      <c r="D15" s="2"/>
      <c r="E15" s="3"/>
      <c r="F15" s="4"/>
      <c r="G15" s="3"/>
      <c r="H15" s="4"/>
      <c r="I15" s="64"/>
      <c r="J15" s="64"/>
      <c r="K15" s="64"/>
      <c r="L15" s="64"/>
      <c r="M15" s="64"/>
      <c r="N15" s="64"/>
    </row>
    <row r="16" spans="1:14" s="122" customFormat="1" ht="12.75">
      <c r="A16"/>
      <c r="B16"/>
      <c r="C16"/>
      <c r="D16" s="2"/>
      <c r="E16" s="3"/>
      <c r="F16" s="4"/>
      <c r="G16" s="3"/>
      <c r="H16" s="4"/>
      <c r="I16" s="22"/>
      <c r="J16" s="22"/>
      <c r="K16" s="22"/>
      <c r="L16" s="22"/>
      <c r="M16" s="22"/>
      <c r="N16" s="22"/>
    </row>
    <row r="17" spans="1:14" s="122" customFormat="1" ht="12.75">
      <c r="A17"/>
      <c r="B17"/>
      <c r="C17"/>
      <c r="D17" s="2"/>
      <c r="E17" s="3"/>
      <c r="F17" s="4"/>
      <c r="G17" s="3"/>
      <c r="H17" s="4"/>
      <c r="I17" s="22"/>
      <c r="J17" s="22"/>
      <c r="K17" s="22"/>
      <c r="L17" s="22"/>
      <c r="M17" s="22"/>
      <c r="N17" s="22"/>
    </row>
    <row r="18" spans="1:14" s="122" customFormat="1" ht="12.75">
      <c r="A18"/>
      <c r="B18"/>
      <c r="C18"/>
      <c r="D18" s="2"/>
      <c r="E18" s="3"/>
      <c r="F18" s="4"/>
      <c r="G18" s="3"/>
      <c r="H18" s="4"/>
      <c r="I18" s="22"/>
      <c r="J18" s="22"/>
      <c r="K18" s="22"/>
      <c r="L18" s="22"/>
      <c r="M18" s="22"/>
      <c r="N18" s="22"/>
    </row>
    <row r="19" spans="1:14" s="159" customFormat="1" ht="12.75">
      <c r="A19"/>
      <c r="B19"/>
      <c r="C19"/>
      <c r="D19" s="2"/>
      <c r="E19" s="3"/>
      <c r="F19" s="4"/>
      <c r="G19" s="3"/>
      <c r="H19" s="4"/>
      <c r="I19" s="64"/>
      <c r="J19" s="64"/>
      <c r="K19" s="64"/>
      <c r="L19" s="64"/>
      <c r="M19" s="64"/>
      <c r="N19" s="64"/>
    </row>
    <row r="20" spans="1:14" s="122" customFormat="1" ht="12.75">
      <c r="A20"/>
      <c r="B20"/>
      <c r="C20"/>
      <c r="D20" s="2"/>
      <c r="E20" s="3"/>
      <c r="F20" s="4"/>
      <c r="G20" s="3"/>
      <c r="H20" s="4"/>
      <c r="I20" s="22"/>
      <c r="J20" s="22"/>
      <c r="K20" s="22"/>
      <c r="L20" s="22"/>
      <c r="M20" s="22"/>
      <c r="N20" s="22"/>
    </row>
    <row r="21" spans="1:14" s="159" customFormat="1" ht="12.75">
      <c r="A21"/>
      <c r="B21"/>
      <c r="C21"/>
      <c r="D21" s="2"/>
      <c r="E21" s="3"/>
      <c r="F21" s="4"/>
      <c r="G21" s="3"/>
      <c r="H21" s="4"/>
      <c r="I21" s="64"/>
      <c r="J21" s="64"/>
      <c r="K21" s="64"/>
      <c r="L21" s="64"/>
      <c r="M21" s="64"/>
      <c r="N21" s="64"/>
    </row>
    <row r="22" spans="1:14" s="122" customFormat="1" ht="12.75">
      <c r="A22"/>
      <c r="B22"/>
      <c r="C22"/>
      <c r="D22" s="2"/>
      <c r="E22" s="3"/>
      <c r="F22" s="4"/>
      <c r="G22" s="3"/>
      <c r="H22" s="4"/>
      <c r="I22" s="22"/>
      <c r="J22" s="22"/>
      <c r="K22" s="22"/>
      <c r="L22" s="22"/>
      <c r="M22" s="22"/>
      <c r="N22" s="22"/>
    </row>
    <row r="23" spans="1:14" s="159" customFormat="1" ht="12.75">
      <c r="A23"/>
      <c r="B23"/>
      <c r="C23"/>
      <c r="D23" s="2"/>
      <c r="E23" s="3"/>
      <c r="F23" s="4"/>
      <c r="G23" s="3"/>
      <c r="H23" s="4"/>
      <c r="I23" s="64"/>
      <c r="J23" s="64"/>
      <c r="K23" s="64"/>
      <c r="L23" s="64"/>
      <c r="M23" s="64"/>
      <c r="N23" s="64"/>
    </row>
    <row r="24" spans="1:14" s="122" customFormat="1" ht="12.75">
      <c r="A24"/>
      <c r="B24"/>
      <c r="C24"/>
      <c r="D24" s="2"/>
      <c r="E24" s="3"/>
      <c r="F24" s="4"/>
      <c r="G24" s="3"/>
      <c r="H24" s="4"/>
      <c r="I24" s="22"/>
      <c r="J24" s="22"/>
      <c r="K24" s="22"/>
      <c r="L24" s="22"/>
      <c r="M24" s="22"/>
      <c r="N24" s="22"/>
    </row>
    <row r="25" spans="1:14" s="159" customFormat="1" ht="12.75">
      <c r="A25"/>
      <c r="B25"/>
      <c r="C25"/>
      <c r="D25" s="2"/>
      <c r="E25" s="3"/>
      <c r="F25" s="4"/>
      <c r="G25" s="3"/>
      <c r="H25" s="4"/>
      <c r="I25" s="64"/>
      <c r="J25" s="64"/>
      <c r="K25" s="64"/>
      <c r="L25" s="64"/>
      <c r="M25" s="64"/>
      <c r="N25" s="64"/>
    </row>
    <row r="26" spans="1:14" s="122" customFormat="1" ht="12.75">
      <c r="A26"/>
      <c r="B26"/>
      <c r="C26"/>
      <c r="D26" s="2"/>
      <c r="E26" s="3"/>
      <c r="F26" s="4"/>
      <c r="G26" s="3"/>
      <c r="H26" s="4"/>
      <c r="I26" s="22"/>
      <c r="J26" s="22"/>
      <c r="K26" s="22"/>
      <c r="L26" s="22"/>
      <c r="M26" s="22"/>
      <c r="N26" s="22"/>
    </row>
    <row r="27" spans="1:14" s="159" customFormat="1" ht="12.75">
      <c r="A27"/>
      <c r="B27"/>
      <c r="C27"/>
      <c r="D27" s="2"/>
      <c r="E27" s="3"/>
      <c r="F27" s="4"/>
      <c r="G27" s="3"/>
      <c r="H27" s="4"/>
      <c r="I27" s="64"/>
      <c r="J27" s="64"/>
      <c r="K27" s="64"/>
      <c r="L27" s="64"/>
      <c r="M27" s="64"/>
      <c r="N27" s="64"/>
    </row>
    <row r="28" spans="1:14" s="122" customFormat="1" ht="12.75">
      <c r="A28"/>
      <c r="B28"/>
      <c r="C28"/>
      <c r="D28" s="2"/>
      <c r="E28" s="3"/>
      <c r="F28" s="4"/>
      <c r="G28" s="3"/>
      <c r="H28" s="4"/>
      <c r="I28" s="22"/>
      <c r="J28" s="22"/>
      <c r="K28" s="22"/>
      <c r="L28" s="22"/>
      <c r="M28" s="22"/>
      <c r="N28" s="22"/>
    </row>
    <row r="29" spans="1:14" s="159" customFormat="1" ht="12.75">
      <c r="A29"/>
      <c r="B29"/>
      <c r="C29"/>
      <c r="D29" s="2"/>
      <c r="E29" s="3"/>
      <c r="F29" s="4"/>
      <c r="G29" s="3"/>
      <c r="H29" s="4"/>
      <c r="I29" s="64"/>
      <c r="J29" s="64"/>
      <c r="K29" s="64"/>
      <c r="L29" s="64"/>
      <c r="M29" s="64"/>
      <c r="N29" s="64"/>
    </row>
    <row r="30" spans="1:14" s="122" customFormat="1" ht="12.75">
      <c r="A30"/>
      <c r="B30"/>
      <c r="C30"/>
      <c r="D30" s="2"/>
      <c r="E30" s="3"/>
      <c r="F30" s="4"/>
      <c r="G30" s="3"/>
      <c r="H30" s="4"/>
      <c r="I30" s="22"/>
      <c r="J30" s="22"/>
      <c r="K30" s="22"/>
      <c r="L30" s="22"/>
      <c r="M30" s="22"/>
      <c r="N30" s="22"/>
    </row>
    <row r="31" spans="1:14" s="159" customFormat="1" ht="12.75">
      <c r="A31"/>
      <c r="B31"/>
      <c r="C31"/>
      <c r="D31" s="2"/>
      <c r="E31" s="3"/>
      <c r="F31" s="4"/>
      <c r="G31" s="3"/>
      <c r="H31" s="4"/>
      <c r="I31" s="64"/>
      <c r="J31" s="64"/>
      <c r="K31" s="64"/>
      <c r="L31" s="64"/>
      <c r="M31" s="64"/>
      <c r="N31" s="64"/>
    </row>
    <row r="32" spans="1:14" s="122" customFormat="1" ht="12.75">
      <c r="A32"/>
      <c r="B32"/>
      <c r="C32"/>
      <c r="D32" s="2"/>
      <c r="E32" s="3"/>
      <c r="F32" s="4"/>
      <c r="G32" s="3"/>
      <c r="H32" s="4"/>
      <c r="I32" s="22"/>
      <c r="J32" s="22"/>
      <c r="K32" s="22"/>
      <c r="L32" s="22"/>
      <c r="M32" s="22"/>
      <c r="N32" s="22"/>
    </row>
    <row r="33" spans="1:14" s="159" customFormat="1" ht="12.75">
      <c r="A33"/>
      <c r="B33"/>
      <c r="C33"/>
      <c r="D33" s="2"/>
      <c r="E33" s="3"/>
      <c r="F33" s="4"/>
      <c r="G33" s="3"/>
      <c r="H33" s="4"/>
      <c r="I33" s="64"/>
      <c r="J33" s="64"/>
      <c r="K33" s="64"/>
      <c r="L33" s="64"/>
      <c r="M33" s="64"/>
      <c r="N33" s="64"/>
    </row>
    <row r="34" spans="1:14" s="122" customFormat="1" ht="12.75">
      <c r="A34"/>
      <c r="B34"/>
      <c r="C34"/>
      <c r="D34" s="2"/>
      <c r="E34" s="3"/>
      <c r="F34" s="4"/>
      <c r="G34" s="3"/>
      <c r="H34" s="4"/>
      <c r="I34" s="22"/>
      <c r="J34" s="22"/>
      <c r="K34" s="22"/>
      <c r="L34" s="22"/>
      <c r="M34" s="22"/>
      <c r="N34" s="22"/>
    </row>
    <row r="35" spans="1:14" s="159" customFormat="1" ht="12.75">
      <c r="A35"/>
      <c r="B35"/>
      <c r="C35"/>
      <c r="D35" s="2"/>
      <c r="E35" s="3"/>
      <c r="F35" s="4"/>
      <c r="G35" s="3"/>
      <c r="H35" s="4"/>
      <c r="I35" s="64"/>
      <c r="J35" s="64"/>
      <c r="K35" s="64"/>
      <c r="L35" s="64"/>
      <c r="M35" s="64"/>
      <c r="N35" s="64"/>
    </row>
    <row r="36" spans="1:14" s="122" customFormat="1" ht="12.75">
      <c r="A36"/>
      <c r="B36"/>
      <c r="C36"/>
      <c r="D36" s="2"/>
      <c r="E36" s="3"/>
      <c r="F36" s="4"/>
      <c r="G36" s="3"/>
      <c r="H36" s="4"/>
      <c r="I36" s="22"/>
      <c r="J36" s="22"/>
      <c r="K36" s="22"/>
      <c r="L36" s="22"/>
      <c r="M36" s="22"/>
      <c r="N36" s="22"/>
    </row>
    <row r="37" spans="1:14" s="159" customFormat="1" ht="12.75">
      <c r="A37"/>
      <c r="B37"/>
      <c r="C37"/>
      <c r="D37" s="2"/>
      <c r="E37" s="3"/>
      <c r="F37" s="4"/>
      <c r="G37" s="3"/>
      <c r="H37" s="4"/>
      <c r="I37" s="64"/>
      <c r="J37" s="64"/>
      <c r="K37" s="64"/>
      <c r="L37" s="64"/>
      <c r="M37" s="64"/>
      <c r="N37" s="64"/>
    </row>
    <row r="38" spans="1:14" s="122" customFormat="1" ht="12.75">
      <c r="A38"/>
      <c r="B38"/>
      <c r="C38"/>
      <c r="D38" s="2"/>
      <c r="E38" s="3"/>
      <c r="F38" s="4"/>
      <c r="G38" s="3"/>
      <c r="H38" s="4"/>
      <c r="I38" s="22"/>
      <c r="J38" s="22"/>
      <c r="K38" s="22"/>
      <c r="L38" s="22"/>
      <c r="M38" s="22"/>
      <c r="N38" s="22"/>
    </row>
    <row r="39" spans="1:14" s="159" customFormat="1" ht="12.75">
      <c r="A39"/>
      <c r="B39"/>
      <c r="C39"/>
      <c r="D39" s="2"/>
      <c r="E39" s="3"/>
      <c r="F39" s="4"/>
      <c r="G39" s="3"/>
      <c r="H39" s="4"/>
      <c r="I39" s="64"/>
      <c r="J39" s="64"/>
      <c r="K39" s="64"/>
      <c r="L39" s="64"/>
      <c r="M39" s="64"/>
      <c r="N39" s="64"/>
    </row>
    <row r="40" spans="1:14" s="122" customFormat="1" ht="12.75">
      <c r="A40"/>
      <c r="B40"/>
      <c r="C40"/>
      <c r="D40" s="2"/>
      <c r="E40" s="3"/>
      <c r="F40" s="4"/>
      <c r="G40" s="3"/>
      <c r="H40" s="4"/>
      <c r="I40" s="22"/>
      <c r="J40" s="22"/>
      <c r="K40" s="22"/>
      <c r="L40" s="22"/>
      <c r="M40" s="22"/>
      <c r="N40" s="22"/>
    </row>
    <row r="41" spans="1:14" s="159" customFormat="1" ht="12.75">
      <c r="A41"/>
      <c r="B41"/>
      <c r="C41"/>
      <c r="D41" s="2"/>
      <c r="E41" s="3"/>
      <c r="F41" s="4"/>
      <c r="G41" s="3"/>
      <c r="H41" s="4"/>
      <c r="I41" s="64"/>
      <c r="J41" s="64"/>
      <c r="K41" s="64"/>
      <c r="L41" s="64"/>
      <c r="M41" s="64"/>
      <c r="N41" s="64"/>
    </row>
    <row r="42" spans="1:14" s="159" customFormat="1" ht="12.75">
      <c r="A42"/>
      <c r="B42"/>
      <c r="C42"/>
      <c r="D42" s="2"/>
      <c r="E42" s="3"/>
      <c r="F42" s="4"/>
      <c r="G42" s="3"/>
      <c r="H42" s="4"/>
      <c r="I42" s="64"/>
      <c r="J42" s="64"/>
      <c r="K42" s="64"/>
      <c r="L42" s="64"/>
      <c r="M42" s="64"/>
      <c r="N42" s="64"/>
    </row>
    <row r="43" spans="1:14" s="122" customFormat="1" ht="12.75">
      <c r="A43"/>
      <c r="B43"/>
      <c r="C43"/>
      <c r="D43" s="2"/>
      <c r="E43" s="3"/>
      <c r="F43" s="4"/>
      <c r="G43" s="3"/>
      <c r="H43" s="4"/>
      <c r="I43" s="22"/>
      <c r="J43" s="22"/>
      <c r="K43" s="22"/>
      <c r="L43" s="22"/>
      <c r="M43" s="22"/>
      <c r="N43" s="22"/>
    </row>
    <row r="44" spans="1:14" s="159" customFormat="1" ht="12.75">
      <c r="A44"/>
      <c r="B44"/>
      <c r="C44"/>
      <c r="D44" s="2"/>
      <c r="E44" s="3"/>
      <c r="F44" s="4"/>
      <c r="G44" s="3"/>
      <c r="H44" s="4"/>
      <c r="I44" s="64"/>
      <c r="J44" s="64"/>
      <c r="K44" s="64"/>
      <c r="L44" s="64"/>
      <c r="M44" s="64"/>
      <c r="N44" s="64"/>
    </row>
    <row r="45" spans="1:14" s="159" customFormat="1" ht="12.75">
      <c r="A45"/>
      <c r="B45"/>
      <c r="C45"/>
      <c r="D45" s="2"/>
      <c r="E45" s="3"/>
      <c r="F45" s="4"/>
      <c r="G45" s="3"/>
      <c r="H45" s="4"/>
      <c r="I45" s="64"/>
      <c r="J45" s="64"/>
      <c r="K45" s="64"/>
      <c r="L45" s="64"/>
      <c r="M45" s="64"/>
      <c r="N45" s="64"/>
    </row>
    <row r="46" spans="1:14" s="122" customFormat="1" ht="12.75">
      <c r="A46"/>
      <c r="B46"/>
      <c r="C46"/>
      <c r="D46" s="2"/>
      <c r="E46" s="3"/>
      <c r="F46" s="4"/>
      <c r="G46" s="3"/>
      <c r="H46" s="4"/>
      <c r="I46" s="22"/>
      <c r="J46" s="22"/>
      <c r="K46" s="22"/>
      <c r="L46" s="22"/>
      <c r="M46" s="22"/>
      <c r="N46" s="22"/>
    </row>
    <row r="47" spans="1:14" s="159" customFormat="1" ht="12.75">
      <c r="A47"/>
      <c r="B47"/>
      <c r="C47"/>
      <c r="D47" s="2"/>
      <c r="E47" s="3"/>
      <c r="F47" s="4"/>
      <c r="G47" s="3"/>
      <c r="H47" s="4"/>
      <c r="I47" s="64"/>
      <c r="J47" s="64"/>
      <c r="K47" s="64"/>
      <c r="L47" s="64"/>
      <c r="M47" s="64"/>
      <c r="N47" s="64"/>
    </row>
    <row r="48" spans="1:14" s="122" customFormat="1" ht="12.75">
      <c r="A48"/>
      <c r="B48"/>
      <c r="C48"/>
      <c r="D48" s="2"/>
      <c r="E48" s="3"/>
      <c r="F48" s="4"/>
      <c r="G48" s="3"/>
      <c r="H48" s="4"/>
      <c r="I48" s="22"/>
      <c r="J48" s="22"/>
      <c r="K48" s="22"/>
      <c r="L48" s="22"/>
      <c r="M48" s="22"/>
      <c r="N48" s="22"/>
    </row>
    <row r="49" spans="1:14" s="159" customFormat="1" ht="12.75">
      <c r="A49"/>
      <c r="B49"/>
      <c r="C49"/>
      <c r="D49" s="2"/>
      <c r="E49" s="3"/>
      <c r="F49" s="4"/>
      <c r="G49" s="3"/>
      <c r="H49" s="4"/>
      <c r="I49" s="64"/>
      <c r="J49" s="64"/>
      <c r="K49" s="64"/>
      <c r="L49" s="64"/>
      <c r="M49" s="64"/>
      <c r="N49" s="64"/>
    </row>
    <row r="50" spans="1:14" s="122" customFormat="1" ht="12.75">
      <c r="A50"/>
      <c r="B50"/>
      <c r="C50"/>
      <c r="D50" s="2"/>
      <c r="E50" s="3"/>
      <c r="F50" s="4"/>
      <c r="G50" s="3"/>
      <c r="H50" s="4"/>
      <c r="I50" s="22"/>
      <c r="J50" s="22"/>
      <c r="K50" s="22"/>
      <c r="L50" s="22"/>
      <c r="M50" s="22"/>
      <c r="N50" s="22"/>
    </row>
    <row r="51" spans="1:14" s="159" customFormat="1" ht="12.75">
      <c r="A51"/>
      <c r="B51"/>
      <c r="C51"/>
      <c r="D51" s="2"/>
      <c r="E51" s="3"/>
      <c r="F51" s="4"/>
      <c r="G51" s="3"/>
      <c r="H51" s="4"/>
      <c r="I51" s="64"/>
      <c r="J51" s="64"/>
      <c r="K51" s="64"/>
      <c r="L51" s="64"/>
      <c r="M51" s="64"/>
      <c r="N51" s="64"/>
    </row>
    <row r="52" spans="1:14" s="122" customFormat="1" ht="12.75">
      <c r="A52"/>
      <c r="B52"/>
      <c r="C52"/>
      <c r="D52" s="2"/>
      <c r="E52" s="3"/>
      <c r="F52" s="4"/>
      <c r="G52" s="3"/>
      <c r="H52" s="4"/>
      <c r="I52" s="22"/>
      <c r="J52" s="22"/>
      <c r="K52" s="22"/>
      <c r="L52" s="22"/>
      <c r="M52" s="22"/>
      <c r="N52" s="22"/>
    </row>
    <row r="53" spans="1:14" s="159" customFormat="1" ht="12.75">
      <c r="A53"/>
      <c r="B53"/>
      <c r="C53"/>
      <c r="D53" s="2"/>
      <c r="E53" s="3"/>
      <c r="F53" s="4"/>
      <c r="G53" s="3"/>
      <c r="H53" s="4"/>
      <c r="I53" s="64"/>
      <c r="J53" s="64"/>
      <c r="K53" s="64"/>
      <c r="L53" s="64"/>
      <c r="M53" s="64"/>
      <c r="N53" s="64"/>
    </row>
    <row r="54" spans="1:14" s="122" customFormat="1" ht="12.75">
      <c r="A54"/>
      <c r="B54"/>
      <c r="C54"/>
      <c r="D54" s="2"/>
      <c r="E54" s="3"/>
      <c r="F54" s="4"/>
      <c r="G54" s="3"/>
      <c r="H54" s="4"/>
      <c r="I54" s="22"/>
      <c r="J54" s="22"/>
      <c r="K54" s="22"/>
      <c r="L54" s="22"/>
      <c r="M54" s="22"/>
      <c r="N54" s="22"/>
    </row>
    <row r="55" spans="1:14" s="159" customFormat="1" ht="12.75">
      <c r="A55"/>
      <c r="B55"/>
      <c r="C55"/>
      <c r="D55" s="2"/>
      <c r="E55" s="3"/>
      <c r="F55" s="4"/>
      <c r="G55" s="3"/>
      <c r="H55" s="4"/>
      <c r="I55" s="64"/>
      <c r="J55" s="64"/>
      <c r="K55" s="64"/>
      <c r="L55" s="64"/>
      <c r="M55" s="64"/>
      <c r="N55" s="64"/>
    </row>
    <row r="56" spans="1:14" s="122" customFormat="1" ht="12.75">
      <c r="A56"/>
      <c r="B56"/>
      <c r="C56"/>
      <c r="D56" s="2"/>
      <c r="E56" s="3"/>
      <c r="F56" s="4"/>
      <c r="G56" s="3"/>
      <c r="H56" s="4"/>
      <c r="I56" s="22"/>
      <c r="J56" s="22"/>
      <c r="K56" s="22"/>
      <c r="L56" s="22"/>
      <c r="M56" s="22"/>
      <c r="N56" s="22"/>
    </row>
    <row r="57" spans="1:14" s="159" customFormat="1" ht="12.75">
      <c r="A57"/>
      <c r="B57"/>
      <c r="C57"/>
      <c r="D57" s="2"/>
      <c r="E57" s="3"/>
      <c r="F57" s="4"/>
      <c r="G57" s="3"/>
      <c r="H57" s="4"/>
      <c r="I57" s="64"/>
      <c r="J57" s="64"/>
      <c r="K57" s="64"/>
      <c r="L57" s="64"/>
      <c r="M57" s="64"/>
      <c r="N57" s="64"/>
    </row>
    <row r="58" spans="1:14" s="122" customFormat="1" ht="12.75">
      <c r="A58"/>
      <c r="B58"/>
      <c r="C58"/>
      <c r="D58" s="2"/>
      <c r="E58" s="3"/>
      <c r="F58" s="4"/>
      <c r="G58" s="3"/>
      <c r="H58" s="4"/>
      <c r="I58" s="22"/>
      <c r="J58" s="22"/>
      <c r="K58" s="22"/>
      <c r="L58" s="22"/>
      <c r="M58" s="22"/>
      <c r="N58" s="22"/>
    </row>
    <row r="59" spans="1:14" s="159" customFormat="1" ht="12.75">
      <c r="A59"/>
      <c r="B59"/>
      <c r="C59"/>
      <c r="D59" s="2"/>
      <c r="E59" s="3"/>
      <c r="F59" s="4"/>
      <c r="G59" s="3"/>
      <c r="H59" s="4"/>
      <c r="I59" s="64"/>
      <c r="J59" s="64"/>
      <c r="K59" s="64"/>
      <c r="L59" s="64"/>
      <c r="M59" s="64"/>
      <c r="N59" s="64"/>
    </row>
    <row r="60" spans="1:14" s="122" customFormat="1" ht="12.75">
      <c r="A60"/>
      <c r="B60"/>
      <c r="C60"/>
      <c r="D60" s="2"/>
      <c r="E60" s="3"/>
      <c r="F60" s="4"/>
      <c r="G60" s="3"/>
      <c r="H60" s="4"/>
      <c r="I60" s="22"/>
      <c r="J60" s="22"/>
      <c r="K60" s="22"/>
      <c r="L60" s="22"/>
      <c r="M60" s="22"/>
      <c r="N60" s="22"/>
    </row>
    <row r="61" spans="1:14" s="159" customFormat="1" ht="12.75">
      <c r="A61"/>
      <c r="B61"/>
      <c r="C61"/>
      <c r="D61" s="2"/>
      <c r="E61" s="3"/>
      <c r="F61" s="4"/>
      <c r="G61" s="3"/>
      <c r="H61" s="4"/>
      <c r="I61" s="64"/>
      <c r="J61" s="64"/>
      <c r="K61" s="64"/>
      <c r="L61" s="64"/>
      <c r="M61" s="64"/>
      <c r="N61" s="64"/>
    </row>
    <row r="62" spans="1:14" s="122" customFormat="1" ht="12.75">
      <c r="A62"/>
      <c r="B62"/>
      <c r="C62"/>
      <c r="D62" s="2"/>
      <c r="E62" s="3"/>
      <c r="F62" s="4"/>
      <c r="G62" s="3"/>
      <c r="H62" s="4"/>
      <c r="I62" s="22"/>
      <c r="J62" s="22"/>
      <c r="K62" s="22"/>
      <c r="L62" s="22"/>
      <c r="M62" s="22"/>
      <c r="N62" s="22"/>
    </row>
    <row r="63" spans="1:14" s="122" customFormat="1" ht="12.75">
      <c r="A63"/>
      <c r="B63"/>
      <c r="C63"/>
      <c r="D63" s="2"/>
      <c r="E63" s="3"/>
      <c r="F63" s="4"/>
      <c r="G63" s="3"/>
      <c r="H63" s="4"/>
      <c r="I63" s="22"/>
      <c r="J63" s="22"/>
      <c r="K63" s="22"/>
      <c r="L63" s="22"/>
      <c r="M63" s="22"/>
      <c r="N63" s="22"/>
    </row>
    <row r="64" spans="1:14" s="122" customFormat="1" ht="12.75">
      <c r="A64"/>
      <c r="B64"/>
      <c r="C64"/>
      <c r="D64" s="2"/>
      <c r="E64" s="3"/>
      <c r="F64" s="4"/>
      <c r="G64" s="3"/>
      <c r="H64" s="4"/>
      <c r="I64" s="22"/>
      <c r="J64" s="22"/>
      <c r="K64" s="22"/>
      <c r="L64" s="22"/>
      <c r="M64" s="22"/>
      <c r="N64" s="22"/>
    </row>
    <row r="65" spans="1:14" s="122" customFormat="1" ht="12.75">
      <c r="A65"/>
      <c r="B65"/>
      <c r="C65"/>
      <c r="D65" s="2"/>
      <c r="E65" s="3"/>
      <c r="F65" s="4"/>
      <c r="G65" s="3"/>
      <c r="H65" s="4"/>
      <c r="I65" s="22"/>
      <c r="J65" s="22"/>
      <c r="K65" s="22"/>
      <c r="L65" s="22"/>
      <c r="M65" s="22"/>
      <c r="N65" s="22"/>
    </row>
  </sheetData>
  <sheetProtection selectLockedCells="1" selectUnlockedCells="1"/>
  <mergeCells count="10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</mergeCells>
  <printOptions/>
  <pageMargins left="0.5701388888888889" right="0.4097222222222222" top="0.4722222222222222" bottom="0.39375" header="0.5118055555555555" footer="0.5118055555555555"/>
  <pageSetup horizontalDpi="300" verticalDpi="300" orientation="landscape" paperSize="9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75" zoomScaleNormal="75" zoomScaleSheetLayoutView="75" workbookViewId="0" topLeftCell="E4">
      <selection activeCell="M10" sqref="M10"/>
    </sheetView>
  </sheetViews>
  <sheetFormatPr defaultColWidth="8.796875" defaultRowHeight="15"/>
  <cols>
    <col min="1" max="1" width="4.69921875" style="0" customWidth="1"/>
    <col min="2" max="2" width="7" style="0" customWidth="1"/>
    <col min="3" max="3" width="41" style="2" customWidth="1"/>
    <col min="4" max="4" width="11.59765625" style="3" customWidth="1"/>
    <col min="5" max="5" width="12.69921875" style="4" customWidth="1"/>
    <col min="6" max="6" width="0" style="3" hidden="1" customWidth="1"/>
    <col min="7" max="7" width="13" style="4" customWidth="1"/>
    <col min="8" max="8" width="9.69921875" style="4" customWidth="1"/>
    <col min="9" max="9" width="9.59765625" style="4" customWidth="1"/>
    <col min="10" max="10" width="8.69921875" style="4" customWidth="1"/>
    <col min="11" max="11" width="9.69921875" style="4" customWidth="1"/>
    <col min="12" max="12" width="7.19921875" style="0" customWidth="1"/>
    <col min="13" max="13" width="15.69921875" style="137" customWidth="1"/>
    <col min="14" max="16384" width="8.69921875" style="137" customWidth="1"/>
  </cols>
  <sheetData>
    <row r="1" spans="1:12" ht="24.75" customHeight="1">
      <c r="A1" s="118"/>
      <c r="B1" s="118"/>
      <c r="C1" s="6"/>
      <c r="D1" s="7"/>
      <c r="E1" s="13"/>
      <c r="F1" s="119" t="s">
        <v>97</v>
      </c>
      <c r="G1" s="119"/>
      <c r="H1" s="119"/>
      <c r="I1" s="119"/>
      <c r="J1" s="119"/>
      <c r="K1" s="119"/>
      <c r="L1" s="119"/>
    </row>
    <row r="2" spans="1:12" ht="12.75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6" customHeight="1">
      <c r="A5" s="9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 customHeight="1">
      <c r="A6" s="160"/>
      <c r="B6" s="160"/>
      <c r="C6" s="160"/>
      <c r="D6" s="160"/>
      <c r="E6" s="160"/>
      <c r="F6" s="160"/>
      <c r="G6" s="160"/>
      <c r="H6" s="160"/>
      <c r="I6" s="161" t="s">
        <v>5</v>
      </c>
      <c r="J6" s="161"/>
      <c r="K6" s="161"/>
      <c r="L6" s="161"/>
    </row>
    <row r="7" spans="1:13" ht="18" customHeight="1">
      <c r="A7" s="71" t="s">
        <v>6</v>
      </c>
      <c r="B7" s="71" t="s">
        <v>7</v>
      </c>
      <c r="C7" s="16" t="s">
        <v>8</v>
      </c>
      <c r="D7" s="19" t="s">
        <v>9</v>
      </c>
      <c r="E7" s="19" t="s">
        <v>36</v>
      </c>
      <c r="F7" s="19" t="s">
        <v>93</v>
      </c>
      <c r="G7" s="19" t="s">
        <v>79</v>
      </c>
      <c r="H7" s="162" t="s">
        <v>13</v>
      </c>
      <c r="I7" s="162"/>
      <c r="J7" s="162"/>
      <c r="K7" s="162"/>
      <c r="L7" s="17" t="s">
        <v>80</v>
      </c>
      <c r="M7" s="138"/>
    </row>
    <row r="8" spans="1:13" s="122" customFormat="1" ht="35.25" customHeight="1">
      <c r="A8" s="71"/>
      <c r="B8" s="71"/>
      <c r="C8" s="16"/>
      <c r="D8" s="19"/>
      <c r="E8" s="19"/>
      <c r="F8" s="19"/>
      <c r="G8" s="19"/>
      <c r="H8" s="19" t="s">
        <v>15</v>
      </c>
      <c r="I8" s="19" t="s">
        <v>16</v>
      </c>
      <c r="J8" s="19" t="s">
        <v>17</v>
      </c>
      <c r="K8" s="19" t="s">
        <v>18</v>
      </c>
      <c r="L8" s="17"/>
      <c r="M8" s="138"/>
    </row>
    <row r="9" spans="1:12" s="122" customFormat="1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  <c r="L9" s="201">
        <v>11</v>
      </c>
    </row>
    <row r="10" spans="1:13" s="141" customFormat="1" ht="25.5" customHeight="1">
      <c r="A10" s="218" t="s">
        <v>46</v>
      </c>
      <c r="B10" s="218"/>
      <c r="C10" s="218"/>
      <c r="D10" s="219">
        <f>SUM(D12:D19)/2</f>
        <v>0</v>
      </c>
      <c r="E10" s="219">
        <f aca="true" t="shared" si="0" ref="E10:K10">SUM(E12:E19)/2</f>
        <v>840260</v>
      </c>
      <c r="F10" s="219">
        <f t="shared" si="0"/>
        <v>12856</v>
      </c>
      <c r="G10" s="219">
        <f t="shared" si="0"/>
        <v>835665</v>
      </c>
      <c r="H10" s="219">
        <f t="shared" si="0"/>
        <v>272400</v>
      </c>
      <c r="I10" s="219">
        <f t="shared" si="0"/>
        <v>563265</v>
      </c>
      <c r="J10" s="219">
        <f t="shared" si="0"/>
        <v>0</v>
      </c>
      <c r="K10" s="219">
        <f t="shared" si="0"/>
        <v>0</v>
      </c>
      <c r="L10" s="233">
        <f>G10/E10*100</f>
        <v>99.45314545497823</v>
      </c>
      <c r="M10" s="139"/>
    </row>
    <row r="11" spans="1:13" s="107" customFormat="1" ht="9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65"/>
    </row>
    <row r="12" spans="1:13" s="103" customFormat="1" ht="21.75" customHeight="1">
      <c r="A12" s="142">
        <v>801</v>
      </c>
      <c r="B12" s="142"/>
      <c r="C12" s="166" t="s">
        <v>99</v>
      </c>
      <c r="D12" s="167">
        <f>SUM(D13:D13)</f>
        <v>0</v>
      </c>
      <c r="E12" s="167">
        <f>SUM(E13:E14)</f>
        <v>25067</v>
      </c>
      <c r="F12" s="167">
        <f aca="true" t="shared" si="1" ref="F12:K12">SUM(F13:F14)</f>
        <v>12856</v>
      </c>
      <c r="G12" s="167">
        <f t="shared" si="1"/>
        <v>20488</v>
      </c>
      <c r="H12" s="167">
        <f t="shared" si="1"/>
        <v>0</v>
      </c>
      <c r="I12" s="167">
        <f t="shared" si="1"/>
        <v>20488</v>
      </c>
      <c r="J12" s="167">
        <f t="shared" si="1"/>
        <v>0</v>
      </c>
      <c r="K12" s="167">
        <f t="shared" si="1"/>
        <v>0</v>
      </c>
      <c r="L12" s="169">
        <f>G12/E12*100</f>
        <v>81.73295567878087</v>
      </c>
      <c r="M12" s="165"/>
    </row>
    <row r="13" spans="1:13" s="107" customFormat="1" ht="18" customHeight="1">
      <c r="A13" s="147">
        <v>801</v>
      </c>
      <c r="B13" s="147">
        <v>80101</v>
      </c>
      <c r="C13" s="191" t="s">
        <v>100</v>
      </c>
      <c r="D13" s="170">
        <v>0</v>
      </c>
      <c r="E13" s="170">
        <v>12497</v>
      </c>
      <c r="F13" s="171">
        <v>12856</v>
      </c>
      <c r="G13" s="170">
        <v>12238</v>
      </c>
      <c r="H13" s="170">
        <v>0</v>
      </c>
      <c r="I13" s="172">
        <v>12238</v>
      </c>
      <c r="J13" s="172">
        <v>0</v>
      </c>
      <c r="K13" s="172">
        <v>0</v>
      </c>
      <c r="L13" s="173">
        <f>G13/E13*100</f>
        <v>97.92750260062415</v>
      </c>
      <c r="M13" s="165"/>
    </row>
    <row r="14" spans="1:13" s="159" customFormat="1" ht="12.75">
      <c r="A14" s="234">
        <v>801</v>
      </c>
      <c r="B14" s="234">
        <v>80195</v>
      </c>
      <c r="C14" s="235" t="s">
        <v>101</v>
      </c>
      <c r="D14" s="236">
        <v>0</v>
      </c>
      <c r="E14" s="236">
        <v>12570</v>
      </c>
      <c r="F14" s="236"/>
      <c r="G14" s="236">
        <v>8250</v>
      </c>
      <c r="H14" s="236">
        <v>0</v>
      </c>
      <c r="I14" s="236">
        <v>8250</v>
      </c>
      <c r="J14" s="236">
        <v>0</v>
      </c>
      <c r="K14" s="236">
        <v>0</v>
      </c>
      <c r="L14" s="237">
        <f aca="true" t="shared" si="2" ref="L14:L19">G14/E14*100</f>
        <v>65.63245823389022</v>
      </c>
      <c r="M14" s="165"/>
    </row>
    <row r="15" spans="1:13" s="122" customFormat="1" ht="9.75" customHeight="1">
      <c r="A15" s="238"/>
      <c r="B15" s="239"/>
      <c r="C15" s="240"/>
      <c r="D15" s="241"/>
      <c r="E15" s="241"/>
      <c r="F15" s="241"/>
      <c r="G15" s="241"/>
      <c r="H15" s="241"/>
      <c r="I15" s="241"/>
      <c r="J15" s="241"/>
      <c r="K15" s="241"/>
      <c r="L15" s="242"/>
      <c r="M15" s="165"/>
    </row>
    <row r="16" spans="1:13" s="159" customFormat="1" ht="12.75">
      <c r="A16" s="243">
        <v>852</v>
      </c>
      <c r="B16" s="243"/>
      <c r="C16" s="244" t="s">
        <v>26</v>
      </c>
      <c r="D16" s="245">
        <f aca="true" t="shared" si="3" ref="D16:K16">SUM(D17:D19)</f>
        <v>0</v>
      </c>
      <c r="E16" s="196">
        <f t="shared" si="3"/>
        <v>815193</v>
      </c>
      <c r="F16" s="196">
        <f t="shared" si="3"/>
        <v>0</v>
      </c>
      <c r="G16" s="196">
        <f t="shared" si="3"/>
        <v>815177</v>
      </c>
      <c r="H16" s="196">
        <f t="shared" si="3"/>
        <v>272400</v>
      </c>
      <c r="I16" s="196">
        <f t="shared" si="3"/>
        <v>542777</v>
      </c>
      <c r="J16" s="196">
        <f t="shared" si="3"/>
        <v>0</v>
      </c>
      <c r="K16" s="196">
        <f t="shared" si="3"/>
        <v>0</v>
      </c>
      <c r="L16" s="178">
        <f t="shared" si="2"/>
        <v>99.99803727460859</v>
      </c>
      <c r="M16" s="165"/>
    </row>
    <row r="17" spans="1:13" s="122" customFormat="1" ht="12.75">
      <c r="A17" s="215">
        <v>852</v>
      </c>
      <c r="B17" s="215">
        <v>85214</v>
      </c>
      <c r="C17" s="81" t="s">
        <v>102</v>
      </c>
      <c r="D17" s="132">
        <v>0</v>
      </c>
      <c r="E17" s="132">
        <v>409130</v>
      </c>
      <c r="F17" s="132"/>
      <c r="G17" s="132">
        <v>409130</v>
      </c>
      <c r="H17" s="132">
        <v>0</v>
      </c>
      <c r="I17" s="132">
        <v>409130</v>
      </c>
      <c r="J17" s="132"/>
      <c r="K17" s="132"/>
      <c r="L17" s="173">
        <f t="shared" si="2"/>
        <v>100</v>
      </c>
      <c r="M17" s="165"/>
    </row>
    <row r="18" spans="1:13" s="159" customFormat="1" ht="12.75">
      <c r="A18" s="215">
        <v>852</v>
      </c>
      <c r="B18" s="215">
        <v>85219</v>
      </c>
      <c r="C18" s="81" t="s">
        <v>31</v>
      </c>
      <c r="D18" s="132">
        <v>0</v>
      </c>
      <c r="E18" s="132">
        <v>335338</v>
      </c>
      <c r="F18" s="132"/>
      <c r="G18" s="132">
        <v>335322</v>
      </c>
      <c r="H18" s="246">
        <f>222480+43475+6445</f>
        <v>272400</v>
      </c>
      <c r="I18" s="246">
        <f>4000+13794+1950+29775+1200+2000+10203</f>
        <v>62922</v>
      </c>
      <c r="J18" s="246"/>
      <c r="K18" s="246"/>
      <c r="L18" s="173">
        <f t="shared" si="2"/>
        <v>99.99522869463048</v>
      </c>
      <c r="M18" s="165"/>
    </row>
    <row r="19" spans="1:13" s="159" customFormat="1" ht="12.75">
      <c r="A19" s="215">
        <v>852</v>
      </c>
      <c r="B19" s="215">
        <v>85295</v>
      </c>
      <c r="C19" s="81" t="s">
        <v>101</v>
      </c>
      <c r="D19" s="132">
        <v>0</v>
      </c>
      <c r="E19" s="132">
        <v>70725</v>
      </c>
      <c r="F19" s="132"/>
      <c r="G19" s="132">
        <v>70725</v>
      </c>
      <c r="H19" s="246"/>
      <c r="I19" s="246">
        <v>70725</v>
      </c>
      <c r="J19" s="246"/>
      <c r="K19" s="246"/>
      <c r="L19" s="173">
        <f t="shared" si="2"/>
        <v>100</v>
      </c>
      <c r="M19" s="165"/>
    </row>
    <row r="20" spans="1:12" s="122" customFormat="1" ht="12.75">
      <c r="A20"/>
      <c r="B20"/>
      <c r="C20" s="2"/>
      <c r="D20" s="3"/>
      <c r="E20" s="4"/>
      <c r="F20" s="3"/>
      <c r="G20" s="4"/>
      <c r="H20" s="4"/>
      <c r="I20" s="4"/>
      <c r="J20" s="247"/>
      <c r="K20" s="247"/>
      <c r="L20" s="22"/>
    </row>
    <row r="21" spans="1:12" s="122" customFormat="1" ht="12.75">
      <c r="A21"/>
      <c r="B21"/>
      <c r="C21" s="2"/>
      <c r="D21" s="3"/>
      <c r="E21" s="4"/>
      <c r="F21" s="4"/>
      <c r="G21" s="4"/>
      <c r="H21" s="4"/>
      <c r="I21" s="4"/>
      <c r="J21" s="4"/>
      <c r="K21" s="4"/>
      <c r="L21" s="22"/>
    </row>
    <row r="22" spans="1:12" s="122" customFormat="1" ht="12.75">
      <c r="A22"/>
      <c r="B22"/>
      <c r="C22" s="2"/>
      <c r="D22" s="3"/>
      <c r="E22" s="4"/>
      <c r="F22" s="4"/>
      <c r="G22" s="4"/>
      <c r="H22" s="4"/>
      <c r="I22" s="4"/>
      <c r="J22" s="4"/>
      <c r="K22" s="4"/>
      <c r="L22" s="22"/>
    </row>
    <row r="23" spans="1:12" s="159" customFormat="1" ht="12.75">
      <c r="A23"/>
      <c r="B23"/>
      <c r="C23" s="2"/>
      <c r="D23" s="3"/>
      <c r="E23" s="4"/>
      <c r="F23" s="3"/>
      <c r="G23" s="4"/>
      <c r="H23" s="4"/>
      <c r="I23" s="4"/>
      <c r="J23" s="4"/>
      <c r="K23" s="4"/>
      <c r="L23" s="64"/>
    </row>
    <row r="24" spans="1:12" s="122" customFormat="1" ht="12.75">
      <c r="A24"/>
      <c r="B24"/>
      <c r="C24" s="2"/>
      <c r="D24" s="3"/>
      <c r="E24" s="4"/>
      <c r="F24" s="3"/>
      <c r="G24" s="4"/>
      <c r="H24" s="4"/>
      <c r="I24" s="4"/>
      <c r="J24" s="4"/>
      <c r="K24" s="4"/>
      <c r="L24" s="22"/>
    </row>
    <row r="25" spans="1:12" s="159" customFormat="1" ht="12.75">
      <c r="A25"/>
      <c r="B25"/>
      <c r="C25" s="2"/>
      <c r="D25" s="3"/>
      <c r="E25" s="4"/>
      <c r="F25" s="3"/>
      <c r="G25" s="4"/>
      <c r="H25" s="4"/>
      <c r="I25" s="4"/>
      <c r="J25" s="4"/>
      <c r="K25" s="4"/>
      <c r="L25" s="64"/>
    </row>
    <row r="26" spans="1:12" s="122" customFormat="1" ht="12.75">
      <c r="A26"/>
      <c r="B26"/>
      <c r="C26" s="2"/>
      <c r="D26" s="3"/>
      <c r="E26" s="4"/>
      <c r="F26" s="3"/>
      <c r="G26" s="4"/>
      <c r="H26" s="4"/>
      <c r="I26" s="4"/>
      <c r="J26" s="4"/>
      <c r="K26" s="4"/>
      <c r="L26" s="22"/>
    </row>
    <row r="27" spans="1:12" s="159" customFormat="1" ht="12.75">
      <c r="A27"/>
      <c r="B27"/>
      <c r="C27" s="2"/>
      <c r="D27" s="3"/>
      <c r="E27" s="4"/>
      <c r="F27" s="3"/>
      <c r="G27" s="4"/>
      <c r="H27" s="4"/>
      <c r="I27" s="4"/>
      <c r="J27" s="4"/>
      <c r="K27" s="4"/>
      <c r="L27" s="64"/>
    </row>
    <row r="28" spans="1:12" s="122" customFormat="1" ht="12.75">
      <c r="A28"/>
      <c r="B28"/>
      <c r="C28" s="2"/>
      <c r="D28" s="3"/>
      <c r="E28" s="4"/>
      <c r="F28" s="3"/>
      <c r="G28" s="4"/>
      <c r="H28" s="4"/>
      <c r="I28" s="4"/>
      <c r="J28" s="4"/>
      <c r="K28" s="4"/>
      <c r="L28" s="22"/>
    </row>
    <row r="29" spans="1:12" s="159" customFormat="1" ht="12.75">
      <c r="A29"/>
      <c r="B29"/>
      <c r="C29" s="2"/>
      <c r="D29" s="3"/>
      <c r="E29" s="4"/>
      <c r="F29" s="3"/>
      <c r="G29" s="4"/>
      <c r="H29" s="4"/>
      <c r="I29" s="4"/>
      <c r="J29" s="4"/>
      <c r="K29" s="4"/>
      <c r="L29" s="64"/>
    </row>
    <row r="30" spans="1:12" s="122" customFormat="1" ht="12.75">
      <c r="A30"/>
      <c r="B30"/>
      <c r="C30" s="2"/>
      <c r="D30" s="3"/>
      <c r="E30" s="4"/>
      <c r="F30" s="3"/>
      <c r="G30" s="4"/>
      <c r="H30" s="4"/>
      <c r="I30" s="4"/>
      <c r="J30" s="4"/>
      <c r="K30" s="4"/>
      <c r="L30" s="22"/>
    </row>
    <row r="31" spans="1:12" s="159" customFormat="1" ht="12.75">
      <c r="A31"/>
      <c r="B31"/>
      <c r="C31" s="2"/>
      <c r="D31" s="3"/>
      <c r="E31" s="4"/>
      <c r="F31" s="3"/>
      <c r="G31" s="4"/>
      <c r="H31" s="4"/>
      <c r="I31" s="4"/>
      <c r="J31" s="4"/>
      <c r="K31" s="4"/>
      <c r="L31" s="64"/>
    </row>
    <row r="32" spans="1:12" s="122" customFormat="1" ht="12.75">
      <c r="A32"/>
      <c r="B32"/>
      <c r="C32" s="2"/>
      <c r="D32" s="3"/>
      <c r="E32" s="4"/>
      <c r="F32" s="3"/>
      <c r="G32" s="4"/>
      <c r="H32" s="4"/>
      <c r="I32" s="4"/>
      <c r="J32" s="4"/>
      <c r="K32" s="4"/>
      <c r="L32" s="22"/>
    </row>
    <row r="33" spans="1:12" s="159" customFormat="1" ht="12.75">
      <c r="A33"/>
      <c r="B33"/>
      <c r="C33" s="2"/>
      <c r="D33" s="3"/>
      <c r="E33" s="4"/>
      <c r="F33" s="3"/>
      <c r="G33" s="4"/>
      <c r="H33" s="4"/>
      <c r="I33" s="4"/>
      <c r="J33" s="4"/>
      <c r="K33" s="4"/>
      <c r="L33" s="64"/>
    </row>
    <row r="34" spans="1:12" s="122" customFormat="1" ht="12.75">
      <c r="A34"/>
      <c r="B34"/>
      <c r="C34" s="2"/>
      <c r="D34" s="3"/>
      <c r="E34" s="4"/>
      <c r="F34" s="3"/>
      <c r="G34" s="4"/>
      <c r="H34" s="4"/>
      <c r="I34" s="4"/>
      <c r="J34" s="4"/>
      <c r="K34" s="4"/>
      <c r="L34" s="22"/>
    </row>
    <row r="35" spans="1:12" s="159" customFormat="1" ht="12.75">
      <c r="A35"/>
      <c r="B35"/>
      <c r="C35" s="2"/>
      <c r="D35" s="3"/>
      <c r="E35" s="4"/>
      <c r="F35" s="3"/>
      <c r="G35" s="4"/>
      <c r="H35" s="4"/>
      <c r="I35" s="4"/>
      <c r="J35" s="4"/>
      <c r="K35" s="4"/>
      <c r="L35" s="64"/>
    </row>
    <row r="36" spans="1:12" s="122" customFormat="1" ht="12.75">
      <c r="A36"/>
      <c r="B36"/>
      <c r="C36" s="2"/>
      <c r="D36" s="3"/>
      <c r="E36" s="4"/>
      <c r="F36" s="3"/>
      <c r="G36" s="4"/>
      <c r="H36" s="4"/>
      <c r="I36" s="4"/>
      <c r="J36" s="4"/>
      <c r="K36" s="4"/>
      <c r="L36" s="22"/>
    </row>
    <row r="37" spans="1:12" s="159" customFormat="1" ht="12.75">
      <c r="A37"/>
      <c r="B37"/>
      <c r="C37" s="2"/>
      <c r="D37" s="3"/>
      <c r="E37" s="4"/>
      <c r="F37" s="3"/>
      <c r="G37" s="4"/>
      <c r="H37" s="4"/>
      <c r="I37" s="4"/>
      <c r="J37" s="4"/>
      <c r="K37" s="4"/>
      <c r="L37" s="64"/>
    </row>
    <row r="38" spans="1:12" s="122" customFormat="1" ht="12.75">
      <c r="A38"/>
      <c r="B38"/>
      <c r="C38" s="2"/>
      <c r="D38" s="3"/>
      <c r="E38" s="4"/>
      <c r="F38" s="3"/>
      <c r="G38" s="4"/>
      <c r="H38" s="4"/>
      <c r="I38" s="4"/>
      <c r="J38" s="4"/>
      <c r="K38" s="4"/>
      <c r="L38" s="22"/>
    </row>
    <row r="39" spans="1:12" s="159" customFormat="1" ht="12.75">
      <c r="A39"/>
      <c r="B39"/>
      <c r="C39" s="2"/>
      <c r="D39" s="3"/>
      <c r="E39" s="4"/>
      <c r="F39" s="3"/>
      <c r="G39" s="4"/>
      <c r="H39" s="4"/>
      <c r="I39" s="4"/>
      <c r="J39" s="4"/>
      <c r="K39" s="4"/>
      <c r="L39" s="64"/>
    </row>
    <row r="40" spans="1:12" s="122" customFormat="1" ht="12.75">
      <c r="A40"/>
      <c r="B40"/>
      <c r="C40" s="2"/>
      <c r="D40" s="3"/>
      <c r="E40" s="4"/>
      <c r="F40" s="3"/>
      <c r="G40" s="4"/>
      <c r="H40" s="4"/>
      <c r="I40" s="4"/>
      <c r="J40" s="4"/>
      <c r="K40" s="4"/>
      <c r="L40" s="22"/>
    </row>
    <row r="41" spans="1:12" s="159" customFormat="1" ht="12.75">
      <c r="A41"/>
      <c r="B41"/>
      <c r="C41" s="2"/>
      <c r="D41" s="3"/>
      <c r="E41" s="4"/>
      <c r="F41" s="3"/>
      <c r="G41" s="4"/>
      <c r="H41" s="4"/>
      <c r="I41" s="4"/>
      <c r="J41" s="4"/>
      <c r="K41" s="4"/>
      <c r="L41" s="64"/>
    </row>
    <row r="42" spans="1:12" s="122" customFormat="1" ht="12.75">
      <c r="A42"/>
      <c r="B42"/>
      <c r="C42" s="2"/>
      <c r="D42" s="3"/>
      <c r="E42" s="4"/>
      <c r="F42" s="3"/>
      <c r="G42" s="4"/>
      <c r="H42" s="4"/>
      <c r="I42" s="4"/>
      <c r="J42" s="4"/>
      <c r="K42" s="4"/>
      <c r="L42" s="22"/>
    </row>
    <row r="43" spans="1:12" s="159" customFormat="1" ht="12.75">
      <c r="A43"/>
      <c r="B43"/>
      <c r="C43" s="2"/>
      <c r="D43" s="3"/>
      <c r="E43" s="4"/>
      <c r="F43" s="3"/>
      <c r="G43" s="4"/>
      <c r="H43" s="4"/>
      <c r="I43" s="4"/>
      <c r="J43" s="4"/>
      <c r="K43" s="4"/>
      <c r="L43" s="64"/>
    </row>
    <row r="44" spans="1:12" s="122" customFormat="1" ht="12.75">
      <c r="A44"/>
      <c r="B44"/>
      <c r="C44" s="2"/>
      <c r="D44" s="3"/>
      <c r="E44" s="4"/>
      <c r="F44" s="3"/>
      <c r="G44" s="4"/>
      <c r="H44" s="4"/>
      <c r="I44" s="4"/>
      <c r="J44" s="4"/>
      <c r="K44" s="4"/>
      <c r="L44" s="22"/>
    </row>
    <row r="45" spans="1:12" s="159" customFormat="1" ht="12.75">
      <c r="A45"/>
      <c r="B45"/>
      <c r="C45" s="2"/>
      <c r="D45" s="3"/>
      <c r="E45" s="4"/>
      <c r="F45" s="3"/>
      <c r="G45" s="4"/>
      <c r="H45" s="4"/>
      <c r="I45" s="4"/>
      <c r="J45" s="4"/>
      <c r="K45" s="4"/>
      <c r="L45" s="64"/>
    </row>
    <row r="46" spans="1:12" s="159" customFormat="1" ht="12.75">
      <c r="A46"/>
      <c r="B46"/>
      <c r="C46" s="2"/>
      <c r="D46" s="3"/>
      <c r="E46" s="4"/>
      <c r="F46" s="3"/>
      <c r="G46" s="4"/>
      <c r="H46" s="4"/>
      <c r="I46" s="4"/>
      <c r="J46" s="4"/>
      <c r="K46" s="4"/>
      <c r="L46" s="64"/>
    </row>
    <row r="47" spans="1:12" s="122" customFormat="1" ht="12.75">
      <c r="A47"/>
      <c r="B47"/>
      <c r="C47" s="2"/>
      <c r="D47" s="3"/>
      <c r="E47" s="4"/>
      <c r="F47" s="3"/>
      <c r="G47" s="4"/>
      <c r="H47" s="4"/>
      <c r="I47" s="4"/>
      <c r="J47" s="4"/>
      <c r="K47" s="4"/>
      <c r="L47" s="22"/>
    </row>
    <row r="48" spans="1:12" s="159" customFormat="1" ht="12.75">
      <c r="A48"/>
      <c r="B48"/>
      <c r="C48" s="2"/>
      <c r="D48" s="3"/>
      <c r="E48" s="4"/>
      <c r="F48" s="3"/>
      <c r="G48" s="4"/>
      <c r="H48" s="4"/>
      <c r="I48" s="4"/>
      <c r="J48" s="4"/>
      <c r="K48" s="4"/>
      <c r="L48" s="64"/>
    </row>
    <row r="49" spans="1:12" s="159" customFormat="1" ht="12.75">
      <c r="A49"/>
      <c r="B49"/>
      <c r="C49" s="2"/>
      <c r="D49" s="3"/>
      <c r="E49" s="4"/>
      <c r="F49" s="3"/>
      <c r="G49" s="4"/>
      <c r="H49" s="4"/>
      <c r="I49" s="4"/>
      <c r="J49" s="4"/>
      <c r="K49" s="4"/>
      <c r="L49" s="64"/>
    </row>
    <row r="50" spans="1:12" s="122" customFormat="1" ht="12.75">
      <c r="A50"/>
      <c r="B50"/>
      <c r="C50" s="2"/>
      <c r="D50" s="3"/>
      <c r="E50" s="4"/>
      <c r="F50" s="3"/>
      <c r="G50" s="4"/>
      <c r="H50" s="4"/>
      <c r="I50" s="4"/>
      <c r="J50" s="4"/>
      <c r="K50" s="4"/>
      <c r="L50" s="22"/>
    </row>
    <row r="51" spans="1:12" s="159" customFormat="1" ht="12.75">
      <c r="A51"/>
      <c r="B51"/>
      <c r="C51" s="2"/>
      <c r="D51" s="3"/>
      <c r="E51" s="4"/>
      <c r="F51" s="3"/>
      <c r="G51" s="4"/>
      <c r="H51" s="4"/>
      <c r="I51" s="4"/>
      <c r="J51" s="4"/>
      <c r="K51" s="4"/>
      <c r="L51" s="64"/>
    </row>
    <row r="52" spans="1:12" s="122" customFormat="1" ht="12.75">
      <c r="A52"/>
      <c r="B52"/>
      <c r="C52" s="2"/>
      <c r="D52" s="3"/>
      <c r="E52" s="4"/>
      <c r="F52" s="3"/>
      <c r="G52" s="4"/>
      <c r="H52" s="4"/>
      <c r="I52" s="4"/>
      <c r="J52" s="4"/>
      <c r="K52" s="4"/>
      <c r="L52" s="22"/>
    </row>
    <row r="53" spans="1:12" s="159" customFormat="1" ht="12.75">
      <c r="A53"/>
      <c r="B53"/>
      <c r="C53" s="2"/>
      <c r="D53" s="3"/>
      <c r="E53" s="4"/>
      <c r="F53" s="3"/>
      <c r="G53" s="4"/>
      <c r="H53" s="4"/>
      <c r="I53" s="4"/>
      <c r="J53" s="4"/>
      <c r="K53" s="4"/>
      <c r="L53" s="64"/>
    </row>
    <row r="54" spans="1:12" s="122" customFormat="1" ht="12.75">
      <c r="A54"/>
      <c r="B54"/>
      <c r="C54" s="2"/>
      <c r="D54" s="3"/>
      <c r="E54" s="4"/>
      <c r="F54" s="3"/>
      <c r="G54" s="4"/>
      <c r="H54" s="4"/>
      <c r="I54" s="4"/>
      <c r="J54" s="4"/>
      <c r="K54" s="4"/>
      <c r="L54" s="22"/>
    </row>
    <row r="55" spans="1:12" s="159" customFormat="1" ht="12.75">
      <c r="A55"/>
      <c r="B55"/>
      <c r="C55" s="2"/>
      <c r="D55" s="3"/>
      <c r="E55" s="4"/>
      <c r="F55" s="3"/>
      <c r="G55" s="4"/>
      <c r="H55" s="4"/>
      <c r="I55" s="4"/>
      <c r="J55" s="4"/>
      <c r="K55" s="4"/>
      <c r="L55" s="64"/>
    </row>
    <row r="56" spans="1:12" s="122" customFormat="1" ht="12.75">
      <c r="A56"/>
      <c r="B56"/>
      <c r="C56" s="2"/>
      <c r="D56" s="3"/>
      <c r="E56" s="4"/>
      <c r="F56" s="3"/>
      <c r="G56" s="4"/>
      <c r="H56" s="4"/>
      <c r="I56" s="4"/>
      <c r="J56" s="4"/>
      <c r="K56" s="4"/>
      <c r="L56" s="22"/>
    </row>
    <row r="57" spans="1:12" s="159" customFormat="1" ht="12.75">
      <c r="A57"/>
      <c r="B57"/>
      <c r="C57" s="2"/>
      <c r="D57" s="3"/>
      <c r="E57" s="4"/>
      <c r="F57" s="3"/>
      <c r="G57" s="4"/>
      <c r="H57" s="4"/>
      <c r="I57" s="4"/>
      <c r="J57" s="4"/>
      <c r="K57" s="4"/>
      <c r="L57" s="64"/>
    </row>
    <row r="58" spans="1:12" s="122" customFormat="1" ht="12.75">
      <c r="A58"/>
      <c r="B58"/>
      <c r="C58" s="2"/>
      <c r="D58" s="3"/>
      <c r="E58" s="4"/>
      <c r="F58" s="3"/>
      <c r="G58" s="4"/>
      <c r="H58" s="4"/>
      <c r="I58" s="4"/>
      <c r="J58" s="4"/>
      <c r="K58" s="4"/>
      <c r="L58" s="22"/>
    </row>
    <row r="59" spans="1:12" s="159" customFormat="1" ht="12.75">
      <c r="A59"/>
      <c r="B59"/>
      <c r="C59" s="2"/>
      <c r="D59" s="3"/>
      <c r="E59" s="4"/>
      <c r="F59" s="3"/>
      <c r="G59" s="4"/>
      <c r="H59" s="4"/>
      <c r="I59" s="4"/>
      <c r="J59" s="4"/>
      <c r="K59" s="4"/>
      <c r="L59" s="64"/>
    </row>
    <row r="60" spans="1:12" s="122" customFormat="1" ht="12.75">
      <c r="A60"/>
      <c r="B60"/>
      <c r="C60" s="2"/>
      <c r="D60" s="3"/>
      <c r="E60" s="4"/>
      <c r="F60" s="3"/>
      <c r="G60" s="4"/>
      <c r="H60" s="4"/>
      <c r="I60" s="4"/>
      <c r="J60" s="4"/>
      <c r="K60" s="4"/>
      <c r="L60" s="22"/>
    </row>
    <row r="61" spans="1:12" s="159" customFormat="1" ht="12.75">
      <c r="A61"/>
      <c r="B61"/>
      <c r="C61" s="2"/>
      <c r="D61" s="3"/>
      <c r="E61" s="4"/>
      <c r="F61" s="3"/>
      <c r="G61" s="4"/>
      <c r="H61" s="4"/>
      <c r="I61" s="4"/>
      <c r="J61" s="4"/>
      <c r="K61" s="4"/>
      <c r="L61" s="64"/>
    </row>
    <row r="62" spans="1:12" s="122" customFormat="1" ht="12.75">
      <c r="A62"/>
      <c r="B62"/>
      <c r="C62" s="2"/>
      <c r="D62" s="3"/>
      <c r="E62" s="4"/>
      <c r="F62" s="3"/>
      <c r="G62" s="4"/>
      <c r="H62" s="4"/>
      <c r="I62" s="4"/>
      <c r="J62" s="4"/>
      <c r="K62" s="4"/>
      <c r="L62" s="22"/>
    </row>
    <row r="63" spans="1:12" s="159" customFormat="1" ht="12.75">
      <c r="A63"/>
      <c r="B63"/>
      <c r="C63" s="2"/>
      <c r="D63" s="3"/>
      <c r="E63" s="4"/>
      <c r="F63" s="3"/>
      <c r="G63" s="4"/>
      <c r="H63" s="4"/>
      <c r="I63" s="4"/>
      <c r="J63" s="4"/>
      <c r="K63" s="4"/>
      <c r="L63" s="64"/>
    </row>
    <row r="64" spans="1:12" s="122" customFormat="1" ht="12.75">
      <c r="A64"/>
      <c r="B64"/>
      <c r="C64" s="2"/>
      <c r="D64" s="3"/>
      <c r="E64" s="4"/>
      <c r="F64" s="3"/>
      <c r="G64" s="4"/>
      <c r="H64" s="4"/>
      <c r="I64" s="4"/>
      <c r="J64" s="4"/>
      <c r="K64" s="4"/>
      <c r="L64" s="22"/>
    </row>
    <row r="65" spans="1:12" s="159" customFormat="1" ht="12.75">
      <c r="A65"/>
      <c r="B65"/>
      <c r="C65" s="2"/>
      <c r="D65" s="3"/>
      <c r="E65" s="4"/>
      <c r="F65" s="3"/>
      <c r="G65" s="4"/>
      <c r="H65" s="4"/>
      <c r="I65" s="4"/>
      <c r="J65" s="4"/>
      <c r="K65" s="4"/>
      <c r="L65" s="64"/>
    </row>
    <row r="66" spans="1:12" s="122" customFormat="1" ht="12.75">
      <c r="A66"/>
      <c r="B66"/>
      <c r="C66" s="2"/>
      <c r="D66" s="3"/>
      <c r="E66" s="4"/>
      <c r="F66" s="3"/>
      <c r="G66" s="4"/>
      <c r="H66" s="4"/>
      <c r="I66" s="4"/>
      <c r="J66" s="4"/>
      <c r="K66" s="4"/>
      <c r="L66" s="22"/>
    </row>
    <row r="67" spans="1:12" s="122" customFormat="1" ht="12.75">
      <c r="A67"/>
      <c r="B67"/>
      <c r="C67" s="2"/>
      <c r="D67" s="3"/>
      <c r="E67" s="4"/>
      <c r="F67" s="3"/>
      <c r="G67" s="4"/>
      <c r="H67" s="4"/>
      <c r="I67" s="4"/>
      <c r="J67" s="4"/>
      <c r="K67" s="4"/>
      <c r="L67" s="22"/>
    </row>
    <row r="68" spans="1:12" s="122" customFormat="1" ht="12.75">
      <c r="A68"/>
      <c r="B68"/>
      <c r="C68" s="2"/>
      <c r="D68" s="3"/>
      <c r="E68" s="4"/>
      <c r="F68" s="3"/>
      <c r="G68" s="4"/>
      <c r="H68" s="4"/>
      <c r="I68" s="4"/>
      <c r="J68" s="4"/>
      <c r="K68" s="4"/>
      <c r="L68" s="22"/>
    </row>
    <row r="69" spans="1:12" s="122" customFormat="1" ht="12.75">
      <c r="A69"/>
      <c r="B69"/>
      <c r="C69" s="2"/>
      <c r="D69" s="3"/>
      <c r="E69" s="4"/>
      <c r="F69" s="3"/>
      <c r="G69" s="4"/>
      <c r="H69" s="4"/>
      <c r="I69" s="4"/>
      <c r="J69" s="4"/>
      <c r="K69" s="4"/>
      <c r="L69" s="22"/>
    </row>
  </sheetData>
  <sheetProtection selectLockedCells="1" selectUnlockedCells="1"/>
  <mergeCells count="17">
    <mergeCell ref="F1:L1"/>
    <mergeCell ref="A2:L2"/>
    <mergeCell ref="A3:L3"/>
    <mergeCell ref="A4:L4"/>
    <mergeCell ref="A5:L5"/>
    <mergeCell ref="I6:L6"/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0:C10"/>
    <mergeCell ref="A11:L11"/>
  </mergeCells>
  <printOptions/>
  <pageMargins left="0.5513888888888889" right="0.39375" top="0.5118055555555555" bottom="0.5902777777777778" header="0.5118055555555555" footer="0.5118055555555555"/>
  <pageSetup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Opisówka 2002</dc:title>
  <dc:subject>Zał. 5,6,7</dc:subject>
  <dc:creator>Lidia Łazarczyk</dc:creator>
  <cp:keywords/>
  <dc:description/>
  <cp:lastModifiedBy>Agnieszka</cp:lastModifiedBy>
  <cp:lastPrinted>2005-03-31T11:46:31Z</cp:lastPrinted>
  <dcterms:created xsi:type="dcterms:W3CDTF">2000-09-27T10:14:28Z</dcterms:created>
  <dcterms:modified xsi:type="dcterms:W3CDTF">2005-04-07T10:15:12Z</dcterms:modified>
  <cp:category/>
  <cp:version/>
  <cp:contentType/>
  <cp:contentStatus/>
</cp:coreProperties>
</file>