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. Nr 12" sheetId="1" r:id="rId1"/>
    <sheet name="Zał. Nr 11" sheetId="2" r:id="rId2"/>
  </sheets>
  <definedNames>
    <definedName name="_xlnm.Print_Area" localSheetId="1">'Zał. Nr 11'!$A$1:$K$11</definedName>
    <definedName name="_xlnm.Print_Area" localSheetId="0">'Zał. Nr 12'!$A$1:$K$13</definedName>
  </definedNames>
  <calcPr fullCalcOnLoad="1"/>
</workbook>
</file>

<file path=xl/sharedStrings.xml><?xml version="1.0" encoding="utf-8"?>
<sst xmlns="http://schemas.openxmlformats.org/spreadsheetml/2006/main" count="38" uniqueCount="30">
  <si>
    <t>Załącznik Nr  12</t>
  </si>
  <si>
    <t>ZESTAWIENIE DOCHODÓW I WYDATKÓW DOCHODÓW WŁASNYCH JEDNOSTEK BUDŻETOWYCH
na dzień 30.06.2006 roku</t>
  </si>
  <si>
    <t>(w złotych)</t>
  </si>
  <si>
    <t>Klasyfikacja</t>
  </si>
  <si>
    <t>DOCHODY</t>
  </si>
  <si>
    <t>WYDATKI</t>
  </si>
  <si>
    <t>Stan środków pieniężnych na początek okresu sprawozdaw.</t>
  </si>
  <si>
    <t>Dotacje przedmiotowe</t>
  </si>
  <si>
    <t>Pozostałe dochody</t>
  </si>
  <si>
    <t>Dot. celowe na inwestycje 
i zakupy inwest.</t>
  </si>
  <si>
    <t>OGÓŁEM</t>
  </si>
  <si>
    <t>Wydatki inwestycyjne</t>
  </si>
  <si>
    <t>Płace 
i pochodne</t>
  </si>
  <si>
    <t>Pozostałe wydatki</t>
  </si>
  <si>
    <t>Stan środków pieniężnych na koniec okresu sprawozdaw.</t>
  </si>
  <si>
    <t>Dochody własne jednostek budżetowych:</t>
  </si>
  <si>
    <t>Załącznik Nr  11</t>
  </si>
  <si>
    <t>ZESTAWIENIE PRZYCHODÓW I WYDATKÓW/ KOSZTÓW ZAKŁADÓW BUDŻETOWYCH I GOSPODARSTWA POMOCNICZEGO
na dzień 30.06.2006 roku</t>
  </si>
  <si>
    <t>PRZYCHODY</t>
  </si>
  <si>
    <t>WYDATKI/ KOSZTY</t>
  </si>
  <si>
    <t>Stan środków obrotowych na początek okresu sprawozdaw.</t>
  </si>
  <si>
    <t>Pozostałe przychody</t>
  </si>
  <si>
    <t xml:space="preserve">Suma bilansowa </t>
  </si>
  <si>
    <t>Wydatki inwestycyjne ze środków własnych</t>
  </si>
  <si>
    <t>Stan środków obrotowych na koniec okresu sprawozdaw.</t>
  </si>
  <si>
    <t>Zakłady budżetowe ogółem:</t>
  </si>
  <si>
    <t>700- MZGK</t>
  </si>
  <si>
    <t>926-MOSiR</t>
  </si>
  <si>
    <t>Gospodarstwo pomocnicze:</t>
  </si>
  <si>
    <t>801-CKP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</si>
</sst>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0">
    <font>
      <sz val="12"/>
      <name val="Times New Roman CE"/>
      <family val="1"/>
    </font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6" fillId="0" borderId="12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8" fillId="0" borderId="18" xfId="0" applyFont="1" applyFill="1" applyBorder="1" applyAlignment="1">
      <alignment horizontal="center" vertical="center" wrapText="1"/>
    </xf>
    <xf numFmtId="165" fontId="8" fillId="0" borderId="19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4" fontId="8" fillId="0" borderId="23" xfId="0" applyFont="1" applyBorder="1" applyAlignment="1">
      <alignment horizontal="center" vertical="center" wrapText="1"/>
    </xf>
    <xf numFmtId="164" fontId="8" fillId="0" borderId="24" xfId="0" applyFont="1" applyFill="1" applyBorder="1" applyAlignment="1">
      <alignment horizontal="center" vertical="center" wrapText="1"/>
    </xf>
    <xf numFmtId="165" fontId="8" fillId="0" borderId="25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65" fontId="8" fillId="0" borderId="27" xfId="0" applyNumberFormat="1" applyFont="1" applyBorder="1" applyAlignment="1">
      <alignment/>
    </xf>
    <xf numFmtId="165" fontId="8" fillId="0" borderId="28" xfId="0" applyNumberFormat="1" applyFont="1" applyBorder="1" applyAlignment="1">
      <alignment/>
    </xf>
    <xf numFmtId="164" fontId="8" fillId="0" borderId="6" xfId="0" applyFont="1" applyFill="1" applyBorder="1" applyAlignment="1">
      <alignment horizontal="center"/>
    </xf>
    <xf numFmtId="165" fontId="8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3" fillId="0" borderId="29" xfId="0" applyFont="1" applyBorder="1" applyAlignment="1">
      <alignment horizontal="center" vertical="center" wrapText="1"/>
    </xf>
    <xf numFmtId="164" fontId="1" fillId="0" borderId="29" xfId="0" applyFont="1" applyBorder="1" applyAlignment="1">
      <alignment horizontal="center" vertical="center" wrapText="1"/>
    </xf>
    <xf numFmtId="164" fontId="4" fillId="0" borderId="23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5" fillId="0" borderId="30" xfId="0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0" borderId="33" xfId="0" applyFont="1" applyBorder="1" applyAlignment="1">
      <alignment horizontal="center"/>
    </xf>
    <xf numFmtId="164" fontId="5" fillId="0" borderId="34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164" fontId="7" fillId="0" borderId="35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18" xfId="0" applyFont="1" applyFill="1" applyBorder="1" applyAlignment="1">
      <alignment horizontal="left"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4" fontId="8" fillId="0" borderId="6" xfId="0" applyFont="1" applyBorder="1" applyAlignment="1">
      <alignment horizontal="left"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6" fillId="0" borderId="36" xfId="0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/>
    </xf>
    <xf numFmtId="165" fontId="4" fillId="0" borderId="38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164" fontId="8" fillId="0" borderId="12" xfId="0" applyFont="1" applyFill="1" applyBorder="1" applyAlignment="1">
      <alignment horizontal="left"/>
    </xf>
    <xf numFmtId="165" fontId="1" fillId="0" borderId="16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zoomScale="75" zoomScaleNormal="75" zoomScaleSheetLayoutView="75" workbookViewId="0" topLeftCell="A5">
      <pane ySplit="1395" topLeftCell="A1" activePane="bottomLeft" state="split"/>
      <selection pane="topLeft" activeCell="A5" sqref="A5"/>
      <selection pane="bottomLeft" activeCell="G4" sqref="G4"/>
    </sheetView>
  </sheetViews>
  <sheetFormatPr defaultColWidth="8.796875" defaultRowHeight="15"/>
  <cols>
    <col min="1" max="1" width="13.69921875" style="0" customWidth="1"/>
    <col min="2" max="2" width="12.5" style="0" customWidth="1"/>
    <col min="3" max="3" width="12.09765625" style="0" customWidth="1"/>
    <col min="4" max="4" width="11.3984375" style="0" customWidth="1"/>
    <col min="5" max="5" width="11.09765625" style="0" customWidth="1"/>
    <col min="6" max="6" width="11.5" style="0" customWidth="1"/>
    <col min="7" max="7" width="11.09765625" style="0" customWidth="1"/>
    <col min="8" max="8" width="11.19921875" style="0" customWidth="1"/>
    <col min="9" max="9" width="10.19921875" style="0" customWidth="1"/>
    <col min="10" max="10" width="13" style="0" customWidth="1"/>
    <col min="11" max="11" width="11.59765625" style="0" customWidth="1"/>
    <col min="12" max="12" width="3.8984375" style="0" customWidth="1"/>
    <col min="13" max="13" width="12.3984375" style="0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5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ht="16.5" customHeight="1">
      <c r="A4" s="6" t="s">
        <v>3</v>
      </c>
      <c r="B4" s="7" t="s">
        <v>4</v>
      </c>
      <c r="C4" s="7"/>
      <c r="D4" s="7"/>
      <c r="E4" s="7"/>
      <c r="F4" s="7"/>
      <c r="G4" s="7" t="s">
        <v>5</v>
      </c>
      <c r="H4" s="7"/>
      <c r="I4" s="7"/>
      <c r="J4" s="7"/>
      <c r="K4" s="7"/>
    </row>
    <row r="5" spans="1:11" ht="76.5" customHeight="1">
      <c r="A5" s="6"/>
      <c r="B5" s="8" t="s">
        <v>6</v>
      </c>
      <c r="C5" s="9" t="s">
        <v>7</v>
      </c>
      <c r="D5" s="9" t="s">
        <v>8</v>
      </c>
      <c r="E5" s="9" t="s">
        <v>9</v>
      </c>
      <c r="F5" s="10" t="s">
        <v>10</v>
      </c>
      <c r="G5" s="8" t="s">
        <v>11</v>
      </c>
      <c r="H5" s="9" t="s">
        <v>12</v>
      </c>
      <c r="I5" s="11" t="s">
        <v>13</v>
      </c>
      <c r="J5" s="9" t="s">
        <v>14</v>
      </c>
      <c r="K5" s="10" t="s">
        <v>10</v>
      </c>
    </row>
    <row r="6" spans="1:256" s="17" customFormat="1" ht="13.5" customHeight="1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5">
        <v>6</v>
      </c>
      <c r="G6" s="13">
        <v>7</v>
      </c>
      <c r="H6" s="14">
        <v>8</v>
      </c>
      <c r="I6" s="16">
        <v>9</v>
      </c>
      <c r="J6" s="14">
        <v>11</v>
      </c>
      <c r="K6" s="15">
        <v>12</v>
      </c>
      <c r="IU6" s="18"/>
      <c r="IV6" s="18"/>
    </row>
    <row r="7" spans="1:13" s="25" customFormat="1" ht="60" customHeight="1">
      <c r="A7" s="19" t="s">
        <v>15</v>
      </c>
      <c r="B7" s="20">
        <f aca="true" t="shared" si="0" ref="B7:K7">SUM(B8:B13)</f>
        <v>108638.44999999998</v>
      </c>
      <c r="C7" s="21">
        <f t="shared" si="0"/>
        <v>0</v>
      </c>
      <c r="D7" s="21">
        <f t="shared" si="0"/>
        <v>948741.04</v>
      </c>
      <c r="E7" s="21">
        <f t="shared" si="0"/>
        <v>0</v>
      </c>
      <c r="F7" s="22">
        <f t="shared" si="0"/>
        <v>1057379.4900000002</v>
      </c>
      <c r="G7" s="23">
        <f t="shared" si="0"/>
        <v>0</v>
      </c>
      <c r="H7" s="21">
        <f t="shared" si="0"/>
        <v>0</v>
      </c>
      <c r="I7" s="21">
        <f t="shared" si="0"/>
        <v>946313.34</v>
      </c>
      <c r="J7" s="21">
        <f t="shared" si="0"/>
        <v>111066.15</v>
      </c>
      <c r="K7" s="24">
        <f t="shared" si="0"/>
        <v>1057379.4900000002</v>
      </c>
      <c r="M7" s="26">
        <f aca="true" t="shared" si="1" ref="M7:M12">K7-F7</f>
        <v>0</v>
      </c>
    </row>
    <row r="8" spans="1:13" s="25" customFormat="1" ht="21.75" customHeight="1">
      <c r="A8" s="27">
        <v>80101</v>
      </c>
      <c r="B8" s="28">
        <v>30983.87</v>
      </c>
      <c r="C8" s="29">
        <v>0</v>
      </c>
      <c r="D8" s="29">
        <v>324024.78</v>
      </c>
      <c r="E8" s="29">
        <v>0</v>
      </c>
      <c r="F8" s="30">
        <f aca="true" t="shared" si="2" ref="F8:F13">SUM(B8:E8)</f>
        <v>355008.65</v>
      </c>
      <c r="G8" s="28">
        <v>0</v>
      </c>
      <c r="H8" s="29">
        <v>0</v>
      </c>
      <c r="I8" s="31">
        <v>320110.53</v>
      </c>
      <c r="J8" s="29">
        <v>34898.12</v>
      </c>
      <c r="K8" s="30">
        <f aca="true" t="shared" si="3" ref="K8:K13">SUM(G8:J8)</f>
        <v>355008.65</v>
      </c>
      <c r="L8" s="32"/>
      <c r="M8" s="32">
        <f t="shared" si="1"/>
        <v>0</v>
      </c>
    </row>
    <row r="9" spans="1:13" s="25" customFormat="1" ht="21.75" customHeight="1">
      <c r="A9" s="33">
        <v>80102</v>
      </c>
      <c r="B9" s="28">
        <v>1625.16</v>
      </c>
      <c r="C9" s="29">
        <v>0</v>
      </c>
      <c r="D9" s="29">
        <v>26902.96</v>
      </c>
      <c r="E9" s="29">
        <v>0</v>
      </c>
      <c r="F9" s="30">
        <f t="shared" si="2"/>
        <v>28528.12</v>
      </c>
      <c r="G9" s="28">
        <v>0</v>
      </c>
      <c r="H9" s="29">
        <v>0</v>
      </c>
      <c r="I9" s="31">
        <v>27641.36</v>
      </c>
      <c r="J9" s="29">
        <v>886.76</v>
      </c>
      <c r="K9" s="30">
        <f t="shared" si="3"/>
        <v>28528.12</v>
      </c>
      <c r="L9" s="32"/>
      <c r="M9" s="32">
        <f t="shared" si="1"/>
        <v>0</v>
      </c>
    </row>
    <row r="10" spans="1:13" s="25" customFormat="1" ht="21.75" customHeight="1">
      <c r="A10" s="27">
        <v>80104</v>
      </c>
      <c r="B10" s="28">
        <v>58040.24</v>
      </c>
      <c r="C10" s="29">
        <v>0</v>
      </c>
      <c r="D10" s="29">
        <v>463603</v>
      </c>
      <c r="E10" s="29">
        <v>0</v>
      </c>
      <c r="F10" s="30">
        <f t="shared" si="2"/>
        <v>521643.24</v>
      </c>
      <c r="G10" s="28">
        <v>0</v>
      </c>
      <c r="H10" s="29">
        <v>0</v>
      </c>
      <c r="I10" s="31">
        <v>467119.54</v>
      </c>
      <c r="J10" s="29">
        <v>54523.7</v>
      </c>
      <c r="K10" s="30">
        <f t="shared" si="3"/>
        <v>521643.24</v>
      </c>
      <c r="L10" s="32"/>
      <c r="M10" s="32">
        <f t="shared" si="1"/>
        <v>0</v>
      </c>
    </row>
    <row r="11" spans="1:13" s="25" customFormat="1" ht="21.75" customHeight="1">
      <c r="A11" s="27">
        <v>80110</v>
      </c>
      <c r="B11" s="28">
        <v>11786.3</v>
      </c>
      <c r="C11" s="29">
        <v>0</v>
      </c>
      <c r="D11" s="29">
        <v>124751.2</v>
      </c>
      <c r="E11" s="29">
        <v>0</v>
      </c>
      <c r="F11" s="30">
        <f t="shared" si="2"/>
        <v>136537.5</v>
      </c>
      <c r="G11" s="28">
        <v>0</v>
      </c>
      <c r="H11" s="29">
        <v>0</v>
      </c>
      <c r="I11" s="31">
        <v>124104.46</v>
      </c>
      <c r="J11" s="29">
        <v>12433.04</v>
      </c>
      <c r="K11" s="30">
        <f t="shared" si="3"/>
        <v>136537.5</v>
      </c>
      <c r="L11" s="32"/>
      <c r="M11" s="32">
        <f t="shared" si="1"/>
        <v>0</v>
      </c>
    </row>
    <row r="12" spans="1:13" s="25" customFormat="1" ht="21.75" customHeight="1">
      <c r="A12" s="34">
        <v>80145</v>
      </c>
      <c r="B12" s="35">
        <v>199.93</v>
      </c>
      <c r="C12" s="36">
        <v>0</v>
      </c>
      <c r="D12" s="36">
        <v>0</v>
      </c>
      <c r="E12" s="36">
        <v>0</v>
      </c>
      <c r="F12" s="37">
        <f t="shared" si="2"/>
        <v>199.93</v>
      </c>
      <c r="G12" s="35">
        <v>0</v>
      </c>
      <c r="H12" s="36">
        <v>0</v>
      </c>
      <c r="I12" s="38">
        <v>0</v>
      </c>
      <c r="J12" s="36">
        <v>199.93</v>
      </c>
      <c r="K12" s="37">
        <f t="shared" si="3"/>
        <v>199.93</v>
      </c>
      <c r="L12" s="32"/>
      <c r="M12" s="32">
        <f t="shared" si="1"/>
        <v>0</v>
      </c>
    </row>
    <row r="13" spans="1:13" s="25" customFormat="1" ht="21.75" customHeight="1">
      <c r="A13" s="39">
        <v>85407</v>
      </c>
      <c r="B13" s="40">
        <v>6002.95</v>
      </c>
      <c r="C13" s="41">
        <v>0</v>
      </c>
      <c r="D13" s="41">
        <v>9459.1</v>
      </c>
      <c r="E13" s="41">
        <v>0</v>
      </c>
      <c r="F13" s="42">
        <f t="shared" si="2"/>
        <v>15462.05</v>
      </c>
      <c r="G13" s="40">
        <v>0</v>
      </c>
      <c r="H13" s="41">
        <v>0</v>
      </c>
      <c r="I13" s="41">
        <v>7337.45</v>
      </c>
      <c r="J13" s="43">
        <v>8124.6</v>
      </c>
      <c r="K13" s="42">
        <f t="shared" si="3"/>
        <v>15462.05</v>
      </c>
      <c r="L13" s="32"/>
      <c r="M13" s="32">
        <f>K13-F13</f>
        <v>0</v>
      </c>
    </row>
    <row r="14" ht="12.75">
      <c r="M14" s="44"/>
    </row>
    <row r="15" spans="2:11" ht="12.7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8" spans="3:8" ht="12.75">
      <c r="C18" s="44"/>
      <c r="H18" s="44"/>
    </row>
  </sheetData>
  <sheetProtection selectLockedCells="1" selectUnlockedCells="1"/>
  <mergeCells count="5">
    <mergeCell ref="A1:K1"/>
    <mergeCell ref="A2:K2"/>
    <mergeCell ref="A4:A5"/>
    <mergeCell ref="B4:F4"/>
    <mergeCell ref="G4:K4"/>
  </mergeCells>
  <printOptions/>
  <pageMargins left="0.3902777777777778" right="0.3902777777777778" top="0.3402777777777778" bottom="0.3902777777777778" header="0.5118055555555555" footer="0.5118055555555555"/>
  <pageSetup horizontalDpi="300" verticalDpi="300" orientation="landscape" paperSize="9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75" zoomScaleNormal="75" zoomScaleSheetLayoutView="75" workbookViewId="0" topLeftCell="D5">
      <pane ySplit="1395" topLeftCell="A6" activePane="bottomLeft" state="split"/>
      <selection pane="topLeft" activeCell="D5" sqref="D5"/>
      <selection pane="bottomLeft" activeCell="G7" sqref="G7"/>
    </sheetView>
  </sheetViews>
  <sheetFormatPr defaultColWidth="8.796875" defaultRowHeight="15"/>
  <cols>
    <col min="1" max="1" width="14" style="0" customWidth="1"/>
    <col min="2" max="2" width="12" style="0" customWidth="1"/>
    <col min="3" max="4" width="11.69921875" style="0" customWidth="1"/>
    <col min="5" max="5" width="10.8984375" style="0" customWidth="1"/>
    <col min="6" max="7" width="11.69921875" style="0" customWidth="1"/>
    <col min="8" max="8" width="11" style="0" customWidth="1"/>
    <col min="9" max="9" width="11.19921875" style="0" customWidth="1"/>
    <col min="10" max="10" width="11.59765625" style="0" customWidth="1"/>
    <col min="11" max="11" width="11.5" style="0" customWidth="1"/>
    <col min="12" max="12" width="3.8984375" style="0" customWidth="1"/>
    <col min="13" max="13" width="12.3984375" style="0" customWidth="1"/>
  </cols>
  <sheetData>
    <row r="1" spans="1:12" ht="18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58.5" customHeight="1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"/>
      <c r="B3" s="45"/>
      <c r="C3" s="45"/>
      <c r="D3" s="45"/>
      <c r="E3" s="45"/>
      <c r="F3" s="45"/>
      <c r="G3" s="45"/>
      <c r="H3" s="45"/>
      <c r="I3" s="45"/>
      <c r="J3" s="45"/>
      <c r="K3" s="46" t="s">
        <v>2</v>
      </c>
    </row>
    <row r="4" spans="1:11" ht="16.5" customHeight="1">
      <c r="A4" s="47" t="s">
        <v>3</v>
      </c>
      <c r="B4" s="48" t="s">
        <v>18</v>
      </c>
      <c r="C4" s="48"/>
      <c r="D4" s="48"/>
      <c r="E4" s="48"/>
      <c r="F4" s="48"/>
      <c r="G4" s="48" t="s">
        <v>19</v>
      </c>
      <c r="H4" s="48"/>
      <c r="I4" s="48"/>
      <c r="J4" s="48"/>
      <c r="K4" s="48"/>
    </row>
    <row r="5" spans="1:11" ht="76.5" customHeight="1">
      <c r="A5" s="47"/>
      <c r="B5" s="49" t="s">
        <v>20</v>
      </c>
      <c r="C5" s="50" t="s">
        <v>7</v>
      </c>
      <c r="D5" s="50" t="s">
        <v>21</v>
      </c>
      <c r="E5" s="50" t="s">
        <v>9</v>
      </c>
      <c r="F5" s="51" t="s">
        <v>22</v>
      </c>
      <c r="G5" s="49" t="s">
        <v>23</v>
      </c>
      <c r="H5" s="50" t="s">
        <v>12</v>
      </c>
      <c r="I5" s="52" t="s">
        <v>13</v>
      </c>
      <c r="J5" s="50" t="s">
        <v>24</v>
      </c>
      <c r="K5" s="51" t="s">
        <v>22</v>
      </c>
    </row>
    <row r="6" spans="1:256" s="17" customFormat="1" ht="13.5" customHeight="1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4">
        <v>7</v>
      </c>
      <c r="H6" s="55">
        <v>8</v>
      </c>
      <c r="I6" s="57">
        <v>9</v>
      </c>
      <c r="J6" s="55">
        <v>11</v>
      </c>
      <c r="K6" s="56">
        <v>12</v>
      </c>
      <c r="IU6" s="18"/>
      <c r="IV6" s="18"/>
    </row>
    <row r="7" spans="1:12" s="64" customFormat="1" ht="48" customHeight="1">
      <c r="A7" s="58" t="s">
        <v>25</v>
      </c>
      <c r="B7" s="59">
        <f aca="true" t="shared" si="0" ref="B7:K7">SUM(B8:B9)</f>
        <v>792608.21</v>
      </c>
      <c r="C7" s="60">
        <f t="shared" si="0"/>
        <v>3782482</v>
      </c>
      <c r="D7" s="60">
        <f t="shared" si="0"/>
        <v>9351896.6</v>
      </c>
      <c r="E7" s="60">
        <f t="shared" si="0"/>
        <v>0</v>
      </c>
      <c r="F7" s="61">
        <f t="shared" si="0"/>
        <v>13926986.809999999</v>
      </c>
      <c r="G7" s="59">
        <f t="shared" si="0"/>
        <v>650</v>
      </c>
      <c r="H7" s="60">
        <f t="shared" si="0"/>
        <v>2991231.56</v>
      </c>
      <c r="I7" s="60">
        <f t="shared" si="0"/>
        <v>8972060.58</v>
      </c>
      <c r="J7" s="60">
        <f t="shared" si="0"/>
        <v>1963044.67</v>
      </c>
      <c r="K7" s="62">
        <f t="shared" si="0"/>
        <v>13926986.81</v>
      </c>
      <c r="L7" s="63"/>
    </row>
    <row r="8" spans="1:14" s="25" customFormat="1" ht="25.5" customHeight="1">
      <c r="A8" s="65" t="s">
        <v>26</v>
      </c>
      <c r="B8" s="66">
        <v>745895.21</v>
      </c>
      <c r="C8" s="67">
        <v>1998180</v>
      </c>
      <c r="D8" s="67">
        <f>7241770.68+1304367.79+3254.41</f>
        <v>8549392.879999999</v>
      </c>
      <c r="E8" s="67">
        <v>0</v>
      </c>
      <c r="F8" s="68">
        <f>SUM(B8:E8)</f>
        <v>11293468.09</v>
      </c>
      <c r="G8" s="66">
        <v>650</v>
      </c>
      <c r="H8" s="67">
        <f>1710490.08+320255.32+45101.9+285179.55</f>
        <v>2361026.85</v>
      </c>
      <c r="I8" s="69">
        <f>23962.87+14537.38+800358.89+3278847.11+763092.58+4431.22+1245621.92+674.07+35159.06+512460.7+52774.16+2080.32+176764.67+65776.8+11976.18+202102.63</f>
        <v>7190620.56</v>
      </c>
      <c r="J8" s="67">
        <v>1741170.68</v>
      </c>
      <c r="K8" s="68">
        <f>SUM(G8:J8)</f>
        <v>11293468.09</v>
      </c>
      <c r="M8" s="32">
        <f>K8-F8</f>
        <v>0</v>
      </c>
      <c r="N8" s="32"/>
    </row>
    <row r="9" spans="1:14" s="25" customFormat="1" ht="27" customHeight="1">
      <c r="A9" s="70" t="s">
        <v>27</v>
      </c>
      <c r="B9" s="71">
        <v>46713</v>
      </c>
      <c r="C9" s="72">
        <v>1784302</v>
      </c>
      <c r="D9" s="72">
        <f>24190+778313.72</f>
        <v>802503.72</v>
      </c>
      <c r="E9" s="72">
        <v>0</v>
      </c>
      <c r="F9" s="73">
        <f>SUM(B9:E9)</f>
        <v>2633518.7199999997</v>
      </c>
      <c r="G9" s="71">
        <v>0</v>
      </c>
      <c r="H9" s="72">
        <f>496341.4+123406.71+10456.6</f>
        <v>630204.71</v>
      </c>
      <c r="I9" s="74">
        <f>10628.09+336573+287181.47+228980.55+28719.05+577793.08+22025.79+28044.52+30375+52344.61+170829.28+7945.58</f>
        <v>1781440.0200000005</v>
      </c>
      <c r="J9" s="72">
        <f>222513.99-640</f>
        <v>221873.99</v>
      </c>
      <c r="K9" s="73">
        <f>SUM(G9:J9)</f>
        <v>2633518.7200000007</v>
      </c>
      <c r="M9" s="32">
        <f>K9-F9</f>
        <v>0</v>
      </c>
      <c r="N9" s="32"/>
    </row>
    <row r="10" spans="1:14" s="25" customFormat="1" ht="43.5" customHeight="1">
      <c r="A10" s="75" t="s">
        <v>28</v>
      </c>
      <c r="B10" s="76">
        <f aca="true" t="shared" si="1" ref="B10:K10">SUM(B11)</f>
        <v>139105.21</v>
      </c>
      <c r="C10" s="77">
        <f t="shared" si="1"/>
        <v>0</v>
      </c>
      <c r="D10" s="77">
        <f t="shared" si="1"/>
        <v>298805.08</v>
      </c>
      <c r="E10" s="77">
        <f t="shared" si="1"/>
        <v>0</v>
      </c>
      <c r="F10" s="78">
        <f t="shared" si="1"/>
        <v>437910.29000000004</v>
      </c>
      <c r="G10" s="76">
        <f t="shared" si="1"/>
        <v>0</v>
      </c>
      <c r="H10" s="77">
        <f t="shared" si="1"/>
        <v>89154.02</v>
      </c>
      <c r="I10" s="77">
        <f t="shared" si="1"/>
        <v>149458.63</v>
      </c>
      <c r="J10" s="77">
        <f t="shared" si="1"/>
        <v>141298.2</v>
      </c>
      <c r="K10" s="78">
        <f t="shared" si="1"/>
        <v>379910.85000000003</v>
      </c>
      <c r="M10" s="32"/>
      <c r="N10" s="32"/>
    </row>
    <row r="11" spans="1:13" s="25" customFormat="1" ht="30.75" customHeight="1">
      <c r="A11" s="79" t="s">
        <v>29</v>
      </c>
      <c r="B11" s="80">
        <v>139105.21</v>
      </c>
      <c r="C11" s="81">
        <v>0</v>
      </c>
      <c r="D11" s="81">
        <v>298805.08</v>
      </c>
      <c r="E11" s="81">
        <v>0</v>
      </c>
      <c r="F11" s="82">
        <f>SUM(B11:E11)</f>
        <v>437910.29000000004</v>
      </c>
      <c r="G11" s="80">
        <v>0</v>
      </c>
      <c r="H11" s="81">
        <f>53740.67+9100.09+12747.13+1770.13+11796</f>
        <v>89154.02</v>
      </c>
      <c r="I11" s="81">
        <f>157.98+60028.3+28527.8+550+267+17435.48+84.55+4586+37821.52</f>
        <v>149458.63</v>
      </c>
      <c r="J11" s="83">
        <v>141298.2</v>
      </c>
      <c r="K11" s="82">
        <f>SUM(G11:J11)</f>
        <v>379910.85000000003</v>
      </c>
      <c r="M11" s="26">
        <f>K11-F11</f>
        <v>-57999.44</v>
      </c>
    </row>
    <row r="12" ht="12.75">
      <c r="M12" s="44"/>
    </row>
    <row r="13" spans="2:11" ht="12.7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5" spans="6:10" ht="12.75">
      <c r="F15" s="44"/>
      <c r="I15" s="84">
        <f>SUM(H11:I11)</f>
        <v>238612.65000000002</v>
      </c>
      <c r="J15" s="84"/>
    </row>
    <row r="16" spans="3:9" ht="12.75">
      <c r="C16" s="44"/>
      <c r="H16" s="44"/>
      <c r="I16" s="84">
        <f>238612.65-I15</f>
        <v>0</v>
      </c>
    </row>
  </sheetData>
  <sheetProtection selectLockedCells="1" selectUnlockedCells="1"/>
  <mergeCells count="5">
    <mergeCell ref="A1:K1"/>
    <mergeCell ref="A2:K2"/>
    <mergeCell ref="A4:A5"/>
    <mergeCell ref="B4:F4"/>
    <mergeCell ref="G4:K4"/>
  </mergeCells>
  <printOptions/>
  <pageMargins left="0.3902777777777778" right="0.3902777777777778" top="0.3402777777777778" bottom="0.3902777777777778" header="0.5118055555555555" footer="0.5118055555555555"/>
  <pageSetup horizontalDpi="300" verticalDpi="300" orientation="landscape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Olejnik Magdalena</dc:creator>
  <cp:keywords/>
  <dc:description/>
  <cp:lastModifiedBy>Olejnik Magdalena</cp:lastModifiedBy>
  <cp:lastPrinted>2006-08-09T12:29:33Z</cp:lastPrinted>
  <dcterms:created xsi:type="dcterms:W3CDTF">2005-07-28T10:54:16Z</dcterms:created>
  <dcterms:modified xsi:type="dcterms:W3CDTF">2006-08-09T18:23:15Z</dcterms:modified>
  <cp:category/>
  <cp:version/>
  <cp:contentType/>
  <cp:contentStatus/>
</cp:coreProperties>
</file>